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5"/>
  </bookViews>
  <sheets>
    <sheet name="PL-KLSE" sheetId="1" r:id="rId1"/>
    <sheet name="BS-consol" sheetId="2" r:id="rId2"/>
    <sheet name="SC-Equity" sheetId="3" r:id="rId3"/>
    <sheet name="Cash Flow" sheetId="4" r:id="rId4"/>
    <sheet name="Part A2" sheetId="5" r:id="rId5"/>
    <sheet name="Part A3" sheetId="6" r:id="rId6"/>
  </sheets>
  <definedNames>
    <definedName name="_xlnm.Print_Area" localSheetId="1">'BS-consol'!$A$1:$F$65</definedName>
    <definedName name="_xlnm.Print_Area" localSheetId="3">'Cash Flow'!$A$1:$E$62</definedName>
    <definedName name="_xlnm.Print_Area" localSheetId="4">'Part A2'!$A$1:$F$41</definedName>
    <definedName name="_xlnm.Print_Area" localSheetId="0">'PL-KLSE'!$A$1:$E$69</definedName>
  </definedNames>
  <calcPr fullCalcOnLoad="1"/>
</workbook>
</file>

<file path=xl/sharedStrings.xml><?xml version="1.0" encoding="utf-8"?>
<sst xmlns="http://schemas.openxmlformats.org/spreadsheetml/2006/main" count="352" uniqueCount="187">
  <si>
    <t>SYARIKAT TAKAFUL MALAYSIA BERHAD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</si>
  <si>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</si>
  <si>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</si>
  <si>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</si>
  <si>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</si>
  <si>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</si>
  <si>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</si>
  <si>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</si>
  <si>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</si>
  <si>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            members of the company</t>
  </si>
  <si>
    <t xml:space="preserve"> </t>
  </si>
  <si>
    <t>Cash and bank balances</t>
  </si>
  <si>
    <t>30.06.1999</t>
  </si>
  <si>
    <t>YEAR ENDED</t>
  </si>
  <si>
    <t xml:space="preserve">AS AT </t>
  </si>
  <si>
    <t>CURRENT QUARTER</t>
  </si>
  <si>
    <t>END OF</t>
  </si>
  <si>
    <t>UNAUDITED</t>
  </si>
  <si>
    <t>AUDITED</t>
  </si>
  <si>
    <t>RM'000</t>
  </si>
  <si>
    <t>ENDED</t>
  </si>
  <si>
    <t xml:space="preserve">YEAR </t>
  </si>
  <si>
    <t>FINANCIAL</t>
  </si>
  <si>
    <t xml:space="preserve">PRECEDING </t>
  </si>
  <si>
    <t xml:space="preserve">UNAUDITED CONSOLIDATED INCOME STATEMENT </t>
  </si>
  <si>
    <t>PRECEDING FINANCIAL</t>
  </si>
  <si>
    <t>(RM'000)</t>
  </si>
  <si>
    <t xml:space="preserve">         companies</t>
  </si>
  <si>
    <t xml:space="preserve">       (iii)  Extraordinary items attributable to </t>
  </si>
  <si>
    <t>1. (a)  Revenue</t>
  </si>
  <si>
    <t xml:space="preserve">    (b)  Investment income</t>
  </si>
  <si>
    <t xml:space="preserve">    (c)  Other income</t>
  </si>
  <si>
    <t>2. (a)  Profit / (loss) before finance cost,</t>
  </si>
  <si>
    <t xml:space="preserve">          depreciation and amortisation, exceptional</t>
  </si>
  <si>
    <t xml:space="preserve">          items, income tax, minority interests and</t>
  </si>
  <si>
    <t xml:space="preserve">          extraordinary items</t>
  </si>
  <si>
    <t xml:space="preserve">    (b)  Finance cost</t>
  </si>
  <si>
    <t xml:space="preserve">    (c)  Depreciation and amortisation</t>
  </si>
  <si>
    <t xml:space="preserve">    (d)  Exceptional items</t>
  </si>
  <si>
    <t xml:space="preserve">    (e)  Profit / (loss) before income tax, minority</t>
  </si>
  <si>
    <t xml:space="preserve">          interests and extraordinary items</t>
  </si>
  <si>
    <t xml:space="preserve">    (f)  Share of profits and losses of associated</t>
  </si>
  <si>
    <t xml:space="preserve">    (g) Profit / (loss) before income tax, minority</t>
  </si>
  <si>
    <t xml:space="preserve">    (i)  (i)  Profit / (loss) after income tax</t>
  </si>
  <si>
    <t xml:space="preserve">              before deducting minority interests </t>
  </si>
  <si>
    <t xml:space="preserve">    (j)  Pre-acquisition profit / (loss), if applicable</t>
  </si>
  <si>
    <t xml:space="preserve">    (k) Net profit / (loss) from ordinary activities</t>
  </si>
  <si>
    <t xml:space="preserve">         attributable to members of the company</t>
  </si>
  <si>
    <t xml:space="preserve">    (l)  (i)  Extraordinary items</t>
  </si>
  <si>
    <t xml:space="preserve">    (m) Net profit / (loss) attributable to members</t>
  </si>
  <si>
    <t>3.  Earnings per share based on 2(m) above after</t>
  </si>
  <si>
    <t xml:space="preserve">          of the company</t>
  </si>
  <si>
    <t xml:space="preserve">     deducting any provision for preference dividends,</t>
  </si>
  <si>
    <t xml:space="preserve">     if any :</t>
  </si>
  <si>
    <t>Revenue</t>
  </si>
  <si>
    <t xml:space="preserve">    (h) Income tax / Zakat</t>
  </si>
  <si>
    <t xml:space="preserve">         interests and extraordinary items</t>
  </si>
  <si>
    <t xml:space="preserve">        (ii)  Less minority interests</t>
  </si>
  <si>
    <t>4.  (a) Dividend per share (sen)</t>
  </si>
  <si>
    <t xml:space="preserve">     (b) Dividend description</t>
  </si>
  <si>
    <t>5.  Net tangible assets per share (RM)</t>
  </si>
  <si>
    <t xml:space="preserve">     Cash and bank balances</t>
  </si>
  <si>
    <t xml:space="preserve">     Short term investments</t>
  </si>
  <si>
    <t xml:space="preserve">     Claims admitted or intimated but not paid</t>
  </si>
  <si>
    <t xml:space="preserve">     Share capital</t>
  </si>
  <si>
    <t>Dividend</t>
  </si>
  <si>
    <t>Profit before zakat and taxation</t>
  </si>
  <si>
    <t>Adjustments for :</t>
  </si>
  <si>
    <t xml:space="preserve">  Dividend income</t>
  </si>
  <si>
    <t xml:space="preserve">  Income from financing receivables</t>
  </si>
  <si>
    <t xml:space="preserve">    - Shareholders' Fund</t>
  </si>
  <si>
    <t xml:space="preserve">    - General Takaful Fund</t>
  </si>
  <si>
    <t xml:space="preserve">    - Family Takaful Fund</t>
  </si>
  <si>
    <t xml:space="preserve">  Depreciation :-</t>
  </si>
  <si>
    <t xml:space="preserve">  Increase in Family Takaful Fund</t>
  </si>
  <si>
    <t xml:space="preserve">  Increase in Group Family Takaful Fund</t>
  </si>
  <si>
    <t xml:space="preserve">  Purchase of investments</t>
  </si>
  <si>
    <t xml:space="preserve">  Purchase of M'sian Govt. Investment Certificates</t>
  </si>
  <si>
    <t xml:space="preserve">  Disbursement of financing receivables</t>
  </si>
  <si>
    <t xml:space="preserve">  Zakat paid</t>
  </si>
  <si>
    <t xml:space="preserve">    - Group Family Takaful Fund</t>
  </si>
  <si>
    <t xml:space="preserve">     Other receivables</t>
  </si>
  <si>
    <t xml:space="preserve">     Other payables</t>
  </si>
  <si>
    <t>30.06.2003</t>
  </si>
  <si>
    <t>First and final tax-exempt dividend (2002, less tax 28%)</t>
  </si>
  <si>
    <t xml:space="preserve">  Investment Certificates and quoted shares)</t>
  </si>
  <si>
    <t xml:space="preserve">  Income taxes paid</t>
  </si>
  <si>
    <t xml:space="preserve">     Amount due to a related company</t>
  </si>
  <si>
    <t xml:space="preserve">     Amount due from retakaful companies</t>
  </si>
  <si>
    <t xml:space="preserve">     Amount due to retakaful companies</t>
  </si>
  <si>
    <t>UNAUDITED CONSOLIDATED STATEMENT OF CHANGES IN EQUITY</t>
  </si>
  <si>
    <t>UNAUDITED CONSOLIDATED CASH FLOW STATEMENT</t>
  </si>
  <si>
    <t>Property, plant and equipment</t>
  </si>
  <si>
    <t>Investment in associates</t>
  </si>
  <si>
    <t>Financing receivables</t>
  </si>
  <si>
    <t>Investments</t>
  </si>
  <si>
    <t>Net current assets</t>
  </si>
  <si>
    <t>Current assets</t>
  </si>
  <si>
    <t>Current liabilities</t>
  </si>
  <si>
    <t>Financed by :</t>
  </si>
  <si>
    <t>Capital and reserves</t>
  </si>
  <si>
    <t>Minority shareholders' interests</t>
  </si>
  <si>
    <t>Takaful funds</t>
  </si>
  <si>
    <t xml:space="preserve">     Family Takaful Fund</t>
  </si>
  <si>
    <t xml:space="preserve">     General Takaful Fund</t>
  </si>
  <si>
    <t xml:space="preserve">     Group Family Takaful Fund</t>
  </si>
  <si>
    <t xml:space="preserve">     General Retakaful Fund</t>
  </si>
  <si>
    <t xml:space="preserve">     ATG Retakaful Pool</t>
  </si>
  <si>
    <t xml:space="preserve">     Family Retakaful Fund</t>
  </si>
  <si>
    <t>Net tangible assets per share (RM)</t>
  </si>
  <si>
    <t xml:space="preserve">     Reserves</t>
  </si>
  <si>
    <t>Share</t>
  </si>
  <si>
    <t>Capital</t>
  </si>
  <si>
    <t>Premium</t>
  </si>
  <si>
    <t>Translation</t>
  </si>
  <si>
    <t>Reserve</t>
  </si>
  <si>
    <t>Retained</t>
  </si>
  <si>
    <t>Profits</t>
  </si>
  <si>
    <t>Total</t>
  </si>
  <si>
    <t>Exchange differences on</t>
  </si>
  <si>
    <t>Cash flows from operating activities</t>
  </si>
  <si>
    <t>Cash flows from investing activities</t>
  </si>
  <si>
    <t>Net cash used in investing activities</t>
  </si>
  <si>
    <t>Cash and cash equivalents comprise :</t>
  </si>
  <si>
    <t>Short term investments (excluding Malaysian Government</t>
  </si>
  <si>
    <t>Part A2 : SUMMARY OF KEY FINANCIAL INFORMATION</t>
  </si>
  <si>
    <t>SUMMARY OF KEY FINANCIAL INFORMATION</t>
  </si>
  <si>
    <t>Profit / (loss) before tax / zakat</t>
  </si>
  <si>
    <t>Net profit / (loss) after tax / zakat</t>
  </si>
  <si>
    <t>and minority interest</t>
  </si>
  <si>
    <t>Net profit / (loss) for the period</t>
  </si>
  <si>
    <t>Basic earnings / (loss) per shares (sen)</t>
  </si>
  <si>
    <t>Dividend per share (sen)</t>
  </si>
  <si>
    <t>Part A3 : ADDITIONAL INFORMATION</t>
  </si>
  <si>
    <t>Profit / (loss) from operations</t>
  </si>
  <si>
    <t>Gross interest income</t>
  </si>
  <si>
    <t>Gross interest expenses</t>
  </si>
  <si>
    <t>Net profit for the quarter</t>
  </si>
  <si>
    <t xml:space="preserve">     Deferred tax liabilities</t>
  </si>
  <si>
    <t>Deferred tax assets</t>
  </si>
  <si>
    <t>Restated balance</t>
  </si>
  <si>
    <t xml:space="preserve">   translation of the financial</t>
  </si>
  <si>
    <t xml:space="preserve">   statements of foreign entities</t>
  </si>
  <si>
    <t xml:space="preserve">   in the income statements</t>
  </si>
  <si>
    <t>Net gain not recognised</t>
  </si>
  <si>
    <t xml:space="preserve">  Share of (profits) / losses in associated companies</t>
  </si>
  <si>
    <t>Long term and deferred liabilities</t>
  </si>
  <si>
    <t xml:space="preserve">  Reversal of diminution in value of quoted shares,</t>
  </si>
  <si>
    <t xml:space="preserve">    unquoted shares and unit trusts :-</t>
  </si>
  <si>
    <t>Cash generated from operations</t>
  </si>
  <si>
    <t>Net cash generated from operating activities</t>
  </si>
  <si>
    <t>Net increase in cash and cash equivalents</t>
  </si>
  <si>
    <t>Cash and cash equivalents at the beginning of period</t>
  </si>
  <si>
    <t>Cash and cash equivalents at the end of period</t>
  </si>
  <si>
    <t xml:space="preserve">  Increase in payables (including claim admitted but not paid)</t>
  </si>
  <si>
    <t xml:space="preserve">  Income from Investment Accounts and Islamic Accepted Bills</t>
  </si>
  <si>
    <t>At 31 December 2003</t>
  </si>
  <si>
    <t>At 31 December 2002</t>
  </si>
  <si>
    <t xml:space="preserve">  Decrease in ATG Retakaful Pool</t>
  </si>
  <si>
    <t xml:space="preserve">  (Decrease) / Increase in General Retakaful Fund</t>
  </si>
  <si>
    <t>At 1 July 2003</t>
  </si>
  <si>
    <t>At 30 September 2003</t>
  </si>
  <si>
    <t>At 1 July 2002</t>
  </si>
  <si>
    <t>At 30 September 2002</t>
  </si>
  <si>
    <t>Net loss not recognised</t>
  </si>
  <si>
    <t xml:space="preserve">  in the income statement</t>
  </si>
  <si>
    <t>Bonus Issue - Issued during the</t>
  </si>
  <si>
    <t xml:space="preserve">   period</t>
  </si>
  <si>
    <t>Rights Issue - Issued during the</t>
  </si>
  <si>
    <t xml:space="preserve">     (b) Fully diluted (based on weighted average of </t>
  </si>
  <si>
    <t xml:space="preserve">          97,979,110 and 77,575,462 ordinary shares</t>
  </si>
  <si>
    <t xml:space="preserve">          respectively) (sen)</t>
  </si>
  <si>
    <t xml:space="preserve">     (a) Basic (based on weighted average of</t>
  </si>
  <si>
    <t xml:space="preserve">          97,835,539 and 77,431,891 ordinary shares</t>
  </si>
  <si>
    <t>31.03.2004</t>
  </si>
  <si>
    <t>FOR THE THIRD QUARTER ENDED 31 MARCH 2004</t>
  </si>
  <si>
    <t>31.03.2003</t>
  </si>
  <si>
    <t>Operating (loss) / gain before working capital changes</t>
  </si>
  <si>
    <t xml:space="preserve">  Increase in Family Retakaful Fund</t>
  </si>
  <si>
    <t>(Purchase) / Disposal of property, plant and equipment</t>
  </si>
  <si>
    <t>THIRD QUARTER</t>
  </si>
  <si>
    <t>At 31 March 2004</t>
  </si>
  <si>
    <t>ADDITIONAL INFORMATION FOR THE THIRD QUARTER ENDED 31 MARCH 2004</t>
  </si>
  <si>
    <t xml:space="preserve">  UNAUDITED CONSOLIDATED BALANCE SHEET AS AT END OF THE THIRD QUARTER ENDED 31 MARCH 2004</t>
  </si>
  <si>
    <t>At 31 March 2003</t>
  </si>
  <si>
    <t xml:space="preserve">  Increase in General Takaful Fund</t>
  </si>
  <si>
    <t xml:space="preserve">  Decrease in other receivables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</si>
</sst>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  <numFmt numFmtId="189" formatCode="_(* #,##0.000000000000_);_(* \(#,##0.000000000000\);_(* &quot;-&quot;??_);_(@_)"/>
    <numFmt numFmtId="190" formatCode="#,##0;[Red]#,##0"/>
    <numFmt numFmtId="191" formatCode="0.00_);\(0.00\)"/>
    <numFmt numFmtId="192" formatCode="0_);\(0\)"/>
    <numFmt numFmtId="193" formatCode="#,##0.0_);\(#,##0.0\)"/>
    <numFmt numFmtId="194" formatCode="0.0%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_);\(#,##0.000\)"/>
    <numFmt numFmtId="202" formatCode="#,##0.0000_);\(#,##0.0000\)"/>
    <numFmt numFmtId="203" formatCode="0.0_);\(0.0\)"/>
    <numFmt numFmtId="204" formatCode="_(* #,##0.000000_);_(* \(#,##0.000000\);_(* &quot;-&quot;??????_);_(@_)"/>
    <numFmt numFmtId="205" formatCode="#,##0.00000_);\(#,##0.00000\)"/>
    <numFmt numFmtId="206" formatCode="_(* #,##0.00000_);_(* \(#,##0.00000\);_(* &quot;-&quot;?????_);_(@_)"/>
    <numFmt numFmtId="207" formatCode="0.0"/>
    <numFmt numFmtId="208" formatCode="#,##0.00;[Red]#,##0.00"/>
    <numFmt numFmtId="209" formatCode="[$-409]dddd\,\ mmmm\ dd\,\ yyyy"/>
    <numFmt numFmtId="210" formatCode="[$-409]h:mm:ss\ AM/PM"/>
    <numFmt numFmtId="211" formatCode="_(* #,##0.000_);_(* \(#,##0.000\);_(* &quot;-&quot;???_);_(@_)"/>
    <numFmt numFmtId="212" formatCode="[&lt;=9999999]###\-####;\(###\)\ ###\-####"/>
    <numFmt numFmtId="213" formatCode="_(* #,##0.0_);_(* \(#,##0.0\);_(* &quot;-&quot;?_);_(@_)"/>
  </numFmts>
  <fonts count="7"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39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179" fontId="0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0" fillId="0" borderId="1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3" xfId="0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4" xfId="0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2" xfId="0" applyNumberFormat="1" applyBorder="1" applyAlignment="1">
      <alignment/>
    </xf>
    <xf numFmtId="43" fontId="0" fillId="0" borderId="0" xfId="15" applyNumberFormat="1" applyFont="1" applyAlignment="1">
      <alignment/>
    </xf>
    <xf numFmtId="179" fontId="0" fillId="0" borderId="3" xfId="15" applyNumberForma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79" fontId="0" fillId="0" borderId="5" xfId="15" applyNumberFormat="1" applyBorder="1" applyAlignment="1">
      <alignment/>
    </xf>
    <xf numFmtId="0" fontId="2" fillId="0" borderId="0" xfId="0" applyFont="1" applyAlignment="1">
      <alignment horizontal="centerContinuous"/>
    </xf>
    <xf numFmtId="179" fontId="0" fillId="0" borderId="6" xfId="0" applyNumberFormat="1" applyBorder="1" applyAlignment="1">
      <alignment/>
    </xf>
    <xf numFmtId="179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 topLeftCell="A1">
      <pane xSplit="1" ySplit="12" topLeftCell="B5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65" sqref="B65"/>
    </sheetView>
  </sheetViews>
  <sheetFormatPr defaultColWidth="9.33203125" defaultRowHeight="11.25"/>
  <cols>
    <col min="1" max="1" width="55.83203125" style="2" customWidth="1"/>
    <col min="2" max="5" width="17.83203125" style="2" customWidth="1"/>
    <col min="6" max="6" width="10.5" style="2" customWidth="1"/>
    <col min="7" max="7" width="14.83203125" style="2" customWidth="1"/>
    <col min="8" max="16384" width="9.33203125" style="2" customWidth="1"/>
  </cols>
  <sheetData>
    <row r="1" spans="1:6" ht="12.75">
      <c r="A1" s="35" t="s">
        <v>0</v>
      </c>
      <c r="B1" s="35"/>
      <c r="C1" s="35"/>
      <c r="D1" s="35"/>
      <c r="E1" s="35"/>
      <c r="F1" s="1"/>
    </row>
    <row r="2" spans="1:5" ht="12.75">
      <c r="A2" s="32"/>
      <c r="B2" s="32"/>
      <c r="C2" s="32"/>
      <c r="D2" s="32"/>
      <c r="E2" s="32"/>
    </row>
    <row r="3" spans="1:6" ht="12.75">
      <c r="A3" s="35" t="s">
        <v>24</v>
      </c>
      <c r="B3" s="35"/>
      <c r="C3" s="35"/>
      <c r="D3" s="35"/>
      <c r="E3" s="35"/>
      <c r="F3" s="1"/>
    </row>
    <row r="4" spans="1:6" ht="12.75">
      <c r="A4" s="35" t="s">
        <v>175</v>
      </c>
      <c r="B4" s="35"/>
      <c r="C4" s="35"/>
      <c r="D4" s="35"/>
      <c r="E4" s="35"/>
      <c r="F4" s="1"/>
    </row>
    <row r="5" spans="1:6" ht="12.75">
      <c r="A5" s="1"/>
      <c r="B5" s="1"/>
      <c r="C5" s="1"/>
      <c r="D5" s="1"/>
      <c r="E5" s="1"/>
      <c r="F5" s="1"/>
    </row>
    <row r="6" spans="2:6" ht="12.75">
      <c r="B6" s="36" t="s">
        <v>180</v>
      </c>
      <c r="C6" s="36"/>
      <c r="D6" s="36" t="s">
        <v>1</v>
      </c>
      <c r="E6" s="36"/>
      <c r="F6" s="3"/>
    </row>
    <row r="7" spans="2:7" ht="12.75">
      <c r="B7" s="3" t="s">
        <v>2</v>
      </c>
      <c r="C7" s="3" t="s">
        <v>3</v>
      </c>
      <c r="D7" s="3" t="s">
        <v>2</v>
      </c>
      <c r="E7" s="3" t="s">
        <v>3</v>
      </c>
      <c r="F7" s="3"/>
      <c r="G7" s="3" t="s">
        <v>23</v>
      </c>
    </row>
    <row r="8" spans="2:7" ht="12.75">
      <c r="B8" s="3" t="s">
        <v>4</v>
      </c>
      <c r="C8" s="3" t="s">
        <v>5</v>
      </c>
      <c r="D8" s="3" t="s">
        <v>4</v>
      </c>
      <c r="E8" s="3" t="s">
        <v>5</v>
      </c>
      <c r="F8" s="3"/>
      <c r="G8" s="3" t="s">
        <v>22</v>
      </c>
    </row>
    <row r="9" spans="2:7" ht="12.75">
      <c r="B9" s="3" t="s">
        <v>6</v>
      </c>
      <c r="C9" s="3" t="s">
        <v>6</v>
      </c>
      <c r="D9" s="3" t="s">
        <v>7</v>
      </c>
      <c r="E9" s="3" t="s">
        <v>8</v>
      </c>
      <c r="F9" s="3"/>
      <c r="G9" s="3" t="s">
        <v>21</v>
      </c>
    </row>
    <row r="10" spans="2:7" ht="12.75">
      <c r="B10" s="3" t="s">
        <v>174</v>
      </c>
      <c r="C10" s="3" t="s">
        <v>176</v>
      </c>
      <c r="D10" s="3" t="s">
        <v>174</v>
      </c>
      <c r="E10" s="3" t="s">
        <v>176</v>
      </c>
      <c r="F10" s="3"/>
      <c r="G10" s="3" t="s">
        <v>20</v>
      </c>
    </row>
    <row r="11" spans="2:7" ht="12.75">
      <c r="B11" s="3" t="s">
        <v>26</v>
      </c>
      <c r="C11" s="3" t="s">
        <v>26</v>
      </c>
      <c r="D11" s="3" t="s">
        <v>26</v>
      </c>
      <c r="E11" s="3" t="s">
        <v>26</v>
      </c>
      <c r="F11" s="3"/>
      <c r="G11" s="3" t="s">
        <v>12</v>
      </c>
    </row>
    <row r="12" spans="3:7" ht="12.75">
      <c r="C12" s="3"/>
      <c r="D12" s="3"/>
      <c r="E12" s="3"/>
      <c r="F12" s="3"/>
      <c r="G12" s="3" t="s">
        <v>19</v>
      </c>
    </row>
    <row r="14" spans="1:7" ht="12.75">
      <c r="A14" s="2" t="s">
        <v>29</v>
      </c>
      <c r="B14" s="15">
        <v>25565</v>
      </c>
      <c r="C14" s="15">
        <v>23211</v>
      </c>
      <c r="D14" s="15">
        <v>77611</v>
      </c>
      <c r="E14" s="15">
        <v>63753</v>
      </c>
      <c r="F14" s="12"/>
      <c r="G14" s="15">
        <v>52500.143</v>
      </c>
    </row>
    <row r="15" spans="2:7" ht="12.75">
      <c r="B15" s="12"/>
      <c r="C15" s="12"/>
      <c r="D15" s="12"/>
      <c r="E15" s="12"/>
      <c r="F15" s="12"/>
      <c r="G15" s="18"/>
    </row>
    <row r="16" spans="1:7" ht="12.75">
      <c r="A16" s="2" t="s">
        <v>30</v>
      </c>
      <c r="B16" s="15">
        <v>2460</v>
      </c>
      <c r="C16" s="15">
        <v>1540</v>
      </c>
      <c r="D16" s="15">
        <v>7449</v>
      </c>
      <c r="E16" s="15">
        <v>5825</v>
      </c>
      <c r="F16" s="12"/>
      <c r="G16" s="15">
        <f>728.756+96.441+1578.703+1165.147+2343.735+7470.046+5625.832+330+1587.425+3086.048+64.998</f>
        <v>24077.131</v>
      </c>
    </row>
    <row r="17" spans="2:7" ht="12.75">
      <c r="B17" s="12"/>
      <c r="C17" s="12"/>
      <c r="D17" s="12"/>
      <c r="E17" s="12"/>
      <c r="F17" s="12"/>
      <c r="G17" s="18"/>
    </row>
    <row r="18" spans="1:7" ht="12.75">
      <c r="A18" s="2" t="s">
        <v>31</v>
      </c>
      <c r="B18" s="15">
        <v>349</v>
      </c>
      <c r="C18" s="15">
        <v>181</v>
      </c>
      <c r="D18" s="15">
        <v>999</v>
      </c>
      <c r="E18" s="15">
        <v>918</v>
      </c>
      <c r="F18" s="12"/>
      <c r="G18" s="15">
        <f>6540.789+0.296</f>
        <v>6541.085</v>
      </c>
    </row>
    <row r="19" spans="2:7" ht="12.75">
      <c r="B19" s="12"/>
      <c r="C19" s="12"/>
      <c r="D19" s="12"/>
      <c r="E19" s="12"/>
      <c r="F19" s="12"/>
      <c r="G19" s="18"/>
    </row>
    <row r="20" spans="1:7" ht="12.75">
      <c r="A20" s="2" t="s">
        <v>32</v>
      </c>
      <c r="B20" s="12">
        <v>2560</v>
      </c>
      <c r="C20" s="12">
        <v>4509</v>
      </c>
      <c r="D20" s="12">
        <v>14627</v>
      </c>
      <c r="E20" s="12">
        <v>13759</v>
      </c>
      <c r="F20" s="12"/>
      <c r="G20" s="18">
        <f>19854+1612</f>
        <v>21466</v>
      </c>
    </row>
    <row r="21" spans="1:7" ht="12.75">
      <c r="A21" s="2" t="s">
        <v>33</v>
      </c>
      <c r="B21" s="12"/>
      <c r="C21" s="12"/>
      <c r="D21" s="12"/>
      <c r="E21" s="12"/>
      <c r="F21" s="12"/>
      <c r="G21" s="18"/>
    </row>
    <row r="22" spans="1:7" ht="12.75">
      <c r="A22" s="2" t="s">
        <v>34</v>
      </c>
      <c r="B22" s="12"/>
      <c r="C22" s="12"/>
      <c r="D22" s="12"/>
      <c r="E22" s="12"/>
      <c r="F22" s="12"/>
      <c r="G22" s="18"/>
    </row>
    <row r="23" spans="1:7" ht="12.75">
      <c r="A23" s="2" t="s">
        <v>35</v>
      </c>
      <c r="B23" s="12"/>
      <c r="C23" s="12"/>
      <c r="D23" s="12"/>
      <c r="E23" s="12"/>
      <c r="F23" s="12"/>
      <c r="G23" s="18"/>
    </row>
    <row r="24" spans="2:7" ht="12.75">
      <c r="B24" s="12"/>
      <c r="C24" s="12"/>
      <c r="D24" s="12"/>
      <c r="E24" s="12"/>
      <c r="F24" s="12"/>
      <c r="G24" s="18"/>
    </row>
    <row r="25" spans="1:7" ht="12.75">
      <c r="A25" s="2" t="s">
        <v>36</v>
      </c>
      <c r="B25" s="12">
        <v>0</v>
      </c>
      <c r="C25" s="12">
        <v>0</v>
      </c>
      <c r="D25" s="12">
        <f>+B25+0</f>
        <v>0</v>
      </c>
      <c r="E25" s="12">
        <f>+C25+0</f>
        <v>0</v>
      </c>
      <c r="F25" s="12"/>
      <c r="G25" s="18">
        <v>0</v>
      </c>
    </row>
    <row r="26" spans="2:7" ht="12.75">
      <c r="B26" s="12"/>
      <c r="C26" s="12"/>
      <c r="D26" s="12"/>
      <c r="E26" s="12"/>
      <c r="F26" s="12"/>
      <c r="G26" s="18"/>
    </row>
    <row r="27" spans="1:7" ht="12.75">
      <c r="A27" s="2" t="s">
        <v>37</v>
      </c>
      <c r="B27" s="12">
        <v>-1269</v>
      </c>
      <c r="C27" s="12">
        <v>-1064</v>
      </c>
      <c r="D27" s="12">
        <v>-3830</v>
      </c>
      <c r="E27" s="12">
        <v>-3753</v>
      </c>
      <c r="F27" s="12"/>
      <c r="G27" s="18">
        <v>-1611.527</v>
      </c>
    </row>
    <row r="28" spans="2:7" ht="12.75">
      <c r="B28" s="12"/>
      <c r="C28" s="12"/>
      <c r="D28" s="12"/>
      <c r="E28" s="12"/>
      <c r="F28" s="12"/>
      <c r="G28" s="18"/>
    </row>
    <row r="29" spans="1:7" ht="12.75">
      <c r="A29" s="2" t="s">
        <v>38</v>
      </c>
      <c r="B29" s="12">
        <v>0</v>
      </c>
      <c r="C29" s="12">
        <v>0</v>
      </c>
      <c r="D29" s="12">
        <f>+B29+0</f>
        <v>0</v>
      </c>
      <c r="E29" s="12">
        <f>+C29+0</f>
        <v>0</v>
      </c>
      <c r="F29" s="12"/>
      <c r="G29" s="18">
        <v>5624.143</v>
      </c>
    </row>
    <row r="30" spans="2:7" ht="12.75">
      <c r="B30" s="12"/>
      <c r="C30" s="12"/>
      <c r="D30" s="12"/>
      <c r="E30" s="12"/>
      <c r="F30" s="12"/>
      <c r="G30" s="18"/>
    </row>
    <row r="31" spans="1:7" ht="12.75">
      <c r="A31" s="2" t="s">
        <v>39</v>
      </c>
      <c r="B31" s="12">
        <f>SUM(B20:B29)</f>
        <v>1291</v>
      </c>
      <c r="C31" s="12">
        <f>SUM(C20:C29)</f>
        <v>3445</v>
      </c>
      <c r="D31" s="12">
        <f>SUM(D20:D29)</f>
        <v>10797</v>
      </c>
      <c r="E31" s="12">
        <f>SUM(E20:E29)</f>
        <v>10006</v>
      </c>
      <c r="F31" s="12"/>
      <c r="G31" s="12">
        <f>SUM(G20:G29)-0.45</f>
        <v>25478.165999999997</v>
      </c>
    </row>
    <row r="32" spans="1:7" ht="12.75">
      <c r="A32" s="2" t="s">
        <v>40</v>
      </c>
      <c r="B32" s="12"/>
      <c r="C32" s="12"/>
      <c r="D32" s="12"/>
      <c r="E32" s="12"/>
      <c r="F32" s="12"/>
      <c r="G32" s="18"/>
    </row>
    <row r="33" spans="1:7" ht="12.75">
      <c r="A33" s="2" t="s">
        <v>10</v>
      </c>
      <c r="B33" s="12"/>
      <c r="C33" s="12"/>
      <c r="D33" s="12"/>
      <c r="E33" s="12"/>
      <c r="F33" s="12"/>
      <c r="G33" s="18"/>
    </row>
    <row r="34" spans="1:7" ht="12.75">
      <c r="A34" s="2" t="s">
        <v>41</v>
      </c>
      <c r="B34" s="12">
        <v>6</v>
      </c>
      <c r="C34" s="12">
        <v>-193</v>
      </c>
      <c r="D34" s="12">
        <v>76</v>
      </c>
      <c r="E34" s="12">
        <v>-665</v>
      </c>
      <c r="F34" s="12"/>
      <c r="G34" s="18"/>
    </row>
    <row r="35" spans="1:7" ht="12.75">
      <c r="A35" s="2" t="s">
        <v>27</v>
      </c>
      <c r="F35" s="12"/>
      <c r="G35" s="18"/>
    </row>
    <row r="36" spans="2:7" ht="12.75">
      <c r="B36" s="12"/>
      <c r="C36" s="12"/>
      <c r="D36" s="12"/>
      <c r="E36" s="12"/>
      <c r="F36" s="12"/>
      <c r="G36" s="18"/>
    </row>
    <row r="37" spans="1:7" ht="12.75">
      <c r="A37" s="2" t="s">
        <v>42</v>
      </c>
      <c r="B37" s="12">
        <f>+B31+B34</f>
        <v>1297</v>
      </c>
      <c r="C37" s="12">
        <f>+C31+C34</f>
        <v>3252</v>
      </c>
      <c r="D37" s="12">
        <f>+D31+D34</f>
        <v>10873</v>
      </c>
      <c r="E37" s="12">
        <f>+E31+E34</f>
        <v>9341</v>
      </c>
      <c r="F37" s="12"/>
      <c r="G37" s="18">
        <v>-8.05</v>
      </c>
    </row>
    <row r="38" spans="1:7" ht="12.75">
      <c r="A38" s="2" t="s">
        <v>56</v>
      </c>
      <c r="B38" s="12"/>
      <c r="C38" s="12"/>
      <c r="D38" s="12"/>
      <c r="E38" s="12"/>
      <c r="F38" s="12"/>
      <c r="G38" s="18"/>
    </row>
    <row r="39" spans="1:7" ht="12.75">
      <c r="A39" s="2" t="s">
        <v>10</v>
      </c>
      <c r="F39" s="12"/>
      <c r="G39" s="12">
        <f>+G31+G37</f>
        <v>25470.115999999998</v>
      </c>
    </row>
    <row r="40" spans="1:7" ht="12.75">
      <c r="A40" s="2" t="s">
        <v>55</v>
      </c>
      <c r="B40" s="12">
        <f>-471-256</f>
        <v>-727</v>
      </c>
      <c r="C40" s="12">
        <v>766</v>
      </c>
      <c r="D40" s="12">
        <v>-2662</v>
      </c>
      <c r="E40" s="12">
        <v>-1539</v>
      </c>
      <c r="F40" s="12"/>
      <c r="G40" s="18"/>
    </row>
    <row r="41" spans="2:7" ht="12.75">
      <c r="B41" s="12"/>
      <c r="C41" s="12"/>
      <c r="D41" s="12"/>
      <c r="E41" s="12"/>
      <c r="F41" s="12"/>
      <c r="G41" s="18"/>
    </row>
    <row r="42" spans="1:7" ht="12.75">
      <c r="A42" s="2" t="s">
        <v>43</v>
      </c>
      <c r="B42" s="12">
        <f>+B37+B40</f>
        <v>570</v>
      </c>
      <c r="C42" s="12">
        <f>+C37+C40</f>
        <v>4018</v>
      </c>
      <c r="D42" s="12">
        <f>+D37+D40</f>
        <v>8211</v>
      </c>
      <c r="E42" s="12">
        <f>+E37+E40</f>
        <v>7802</v>
      </c>
      <c r="F42" s="12"/>
      <c r="G42" s="18">
        <v>-5936.6</v>
      </c>
    </row>
    <row r="43" spans="1:7" ht="12.75">
      <c r="A43" s="2" t="s">
        <v>44</v>
      </c>
      <c r="B43" s="12"/>
      <c r="C43" s="12"/>
      <c r="D43" s="12"/>
      <c r="E43" s="12"/>
      <c r="F43" s="12"/>
      <c r="G43" s="18"/>
    </row>
    <row r="44" spans="1:7" ht="12.75">
      <c r="A44" s="2" t="s">
        <v>57</v>
      </c>
      <c r="B44" s="12">
        <v>422</v>
      </c>
      <c r="C44" s="12">
        <v>265</v>
      </c>
      <c r="D44" s="12">
        <v>-134</v>
      </c>
      <c r="E44" s="12">
        <v>43</v>
      </c>
      <c r="F44" s="12"/>
      <c r="G44" s="12">
        <f>+G39+G42-0.45</f>
        <v>19533.065999999995</v>
      </c>
    </row>
    <row r="45" spans="2:7" ht="12.75">
      <c r="B45" s="12"/>
      <c r="C45" s="12"/>
      <c r="D45" s="12"/>
      <c r="E45" s="12"/>
      <c r="F45" s="12"/>
      <c r="G45" s="18"/>
    </row>
    <row r="46" spans="1:7" ht="12.75">
      <c r="A46" s="2" t="s">
        <v>45</v>
      </c>
      <c r="B46" s="12">
        <v>0</v>
      </c>
      <c r="C46" s="12">
        <v>0</v>
      </c>
      <c r="D46" s="12">
        <f>+B46+0</f>
        <v>0</v>
      </c>
      <c r="E46" s="12">
        <f>+C46+0</f>
        <v>0</v>
      </c>
      <c r="F46" s="12"/>
      <c r="G46" s="18">
        <v>-117.417</v>
      </c>
    </row>
    <row r="47" spans="1:7" ht="12.75">
      <c r="A47" s="2" t="s">
        <v>10</v>
      </c>
      <c r="B47" s="12"/>
      <c r="C47" s="12"/>
      <c r="D47" s="12"/>
      <c r="E47" s="12"/>
      <c r="F47" s="12"/>
      <c r="G47" s="18"/>
    </row>
    <row r="48" spans="1:7" ht="12.75">
      <c r="A48" s="2" t="s">
        <v>46</v>
      </c>
      <c r="B48" s="12">
        <f>+B42+B44</f>
        <v>992</v>
      </c>
      <c r="C48" s="12">
        <f>+C42+C44</f>
        <v>4283</v>
      </c>
      <c r="D48" s="12">
        <f>+D42+D44</f>
        <v>8077</v>
      </c>
      <c r="E48" s="12">
        <f>+E42+E44</f>
        <v>7845</v>
      </c>
      <c r="G48" s="12">
        <f>+G44+G46</f>
        <v>19415.648999999994</v>
      </c>
    </row>
    <row r="49" spans="1:7" ht="12.75">
      <c r="A49" s="2" t="s">
        <v>47</v>
      </c>
      <c r="G49" s="18"/>
    </row>
    <row r="50" ht="12.75">
      <c r="G50" s="18">
        <v>0</v>
      </c>
    </row>
    <row r="51" spans="1:7" ht="12.75">
      <c r="A51" s="2" t="s">
        <v>48</v>
      </c>
      <c r="B51" s="12">
        <v>0</v>
      </c>
      <c r="C51" s="12">
        <v>0</v>
      </c>
      <c r="D51" s="12">
        <f aca="true" t="shared" si="0" ref="D51:E53">+B51+0</f>
        <v>0</v>
      </c>
      <c r="E51" s="12">
        <f t="shared" si="0"/>
        <v>0</v>
      </c>
      <c r="F51" s="12"/>
      <c r="G51" s="18">
        <v>0</v>
      </c>
    </row>
    <row r="52" spans="1:6" ht="12.75">
      <c r="A52" s="2" t="s">
        <v>57</v>
      </c>
      <c r="B52" s="12">
        <v>0</v>
      </c>
      <c r="C52" s="12">
        <v>0</v>
      </c>
      <c r="D52" s="12">
        <f t="shared" si="0"/>
        <v>0</v>
      </c>
      <c r="E52" s="12">
        <f t="shared" si="0"/>
        <v>0</v>
      </c>
      <c r="F52" s="12"/>
    </row>
    <row r="53" spans="1:7" ht="12.75">
      <c r="A53" s="2" t="s">
        <v>28</v>
      </c>
      <c r="B53" s="12">
        <v>0</v>
      </c>
      <c r="C53" s="12">
        <v>0</v>
      </c>
      <c r="D53" s="12">
        <f t="shared" si="0"/>
        <v>0</v>
      </c>
      <c r="E53" s="12">
        <f t="shared" si="0"/>
        <v>0</v>
      </c>
      <c r="F53" s="12"/>
      <c r="G53" s="18">
        <v>0</v>
      </c>
    </row>
    <row r="54" spans="1:7" ht="12.75">
      <c r="A54" s="2" t="s">
        <v>9</v>
      </c>
      <c r="B54" s="12"/>
      <c r="C54" s="12"/>
      <c r="D54" s="12"/>
      <c r="E54" s="12"/>
      <c r="F54" s="12"/>
      <c r="G54" s="18"/>
    </row>
    <row r="55" spans="2:7" ht="12.75">
      <c r="B55" s="12"/>
      <c r="C55" s="12"/>
      <c r="D55" s="12"/>
      <c r="E55" s="12"/>
      <c r="F55" s="12"/>
      <c r="G55" s="18"/>
    </row>
    <row r="56" spans="1:7" ht="13.5" thickBot="1">
      <c r="A56" s="2" t="s">
        <v>49</v>
      </c>
      <c r="F56" s="12"/>
      <c r="G56" s="14">
        <f>SUM(G48:G53)</f>
        <v>19415.648999999994</v>
      </c>
    </row>
    <row r="57" spans="1:7" ht="14.25" thickBot="1" thickTop="1">
      <c r="A57" s="2" t="s">
        <v>51</v>
      </c>
      <c r="B57" s="14">
        <f>+B48+B51+B52+B53</f>
        <v>992</v>
      </c>
      <c r="C57" s="14">
        <f>+C48+C51+C52+C53</f>
        <v>4283</v>
      </c>
      <c r="D57" s="14">
        <f>SUM(D47:D53)</f>
        <v>8077</v>
      </c>
      <c r="E57" s="14">
        <f>SUM(E47:E53)</f>
        <v>7845</v>
      </c>
      <c r="F57" s="12"/>
      <c r="G57" s="12"/>
    </row>
    <row r="58" spans="2:7" ht="13.5" thickTop="1">
      <c r="B58" s="12"/>
      <c r="C58" s="12"/>
      <c r="D58" s="12"/>
      <c r="E58" s="12"/>
      <c r="F58" s="12"/>
      <c r="G58" s="12"/>
    </row>
    <row r="59" spans="1:7" ht="12.75">
      <c r="A59" s="2" t="s">
        <v>50</v>
      </c>
      <c r="B59" s="12"/>
      <c r="C59" s="12"/>
      <c r="D59" s="12"/>
      <c r="E59" s="12"/>
      <c r="F59" s="12"/>
      <c r="G59" s="12"/>
    </row>
    <row r="60" spans="1:7" ht="12.75">
      <c r="A60" s="2" t="s">
        <v>52</v>
      </c>
      <c r="B60" s="12"/>
      <c r="C60" s="12"/>
      <c r="D60" s="12"/>
      <c r="E60" s="12"/>
      <c r="F60" s="12"/>
      <c r="G60" s="12"/>
    </row>
    <row r="61" spans="1:7" ht="12.75">
      <c r="A61" s="2" t="s">
        <v>53</v>
      </c>
      <c r="B61" s="12"/>
      <c r="C61" s="12"/>
      <c r="D61" s="12"/>
      <c r="E61" s="12"/>
      <c r="F61" s="12"/>
      <c r="G61" s="12"/>
    </row>
    <row r="62" spans="1:7" ht="12.75">
      <c r="A62" s="2" t="s">
        <v>10</v>
      </c>
      <c r="B62" s="12"/>
      <c r="C62" s="12"/>
      <c r="D62" s="12"/>
      <c r="E62" s="12"/>
      <c r="F62" s="12"/>
      <c r="G62" s="12"/>
    </row>
    <row r="63" spans="1:7" ht="12.75">
      <c r="A63" s="2" t="s">
        <v>172</v>
      </c>
      <c r="B63" s="9">
        <f>+B57/97835*100</f>
        <v>1.013952062145449</v>
      </c>
      <c r="C63" s="9">
        <f>+C57/77432*100</f>
        <v>5.531304886868478</v>
      </c>
      <c r="D63" s="9">
        <f>+D57/97835*100</f>
        <v>8.255736699545151</v>
      </c>
      <c r="E63" s="9">
        <f>+E57/77432*100</f>
        <v>10.131470193201778</v>
      </c>
      <c r="F63" s="12"/>
      <c r="G63" s="9">
        <f>+G56/55000*100</f>
        <v>35.30117999999999</v>
      </c>
    </row>
    <row r="64" spans="1:7" ht="12.75">
      <c r="A64" s="2" t="s">
        <v>173</v>
      </c>
      <c r="B64" s="12"/>
      <c r="C64" s="12"/>
      <c r="D64" s="10"/>
      <c r="E64" s="10"/>
      <c r="F64" s="12"/>
      <c r="G64" s="12"/>
    </row>
    <row r="65" spans="1:7" ht="12.75">
      <c r="A65" s="2" t="s">
        <v>171</v>
      </c>
      <c r="B65" s="12"/>
      <c r="C65" s="12"/>
      <c r="D65" s="10"/>
      <c r="E65" s="10"/>
      <c r="F65" s="12"/>
      <c r="G65" s="12"/>
    </row>
    <row r="66" spans="2:7" ht="12.75">
      <c r="B66" s="12"/>
      <c r="C66" s="12"/>
      <c r="D66" s="10"/>
      <c r="E66" s="10"/>
      <c r="F66" s="12"/>
      <c r="G66" s="12"/>
    </row>
    <row r="67" spans="1:7" ht="12.75">
      <c r="A67" s="2" t="s">
        <v>169</v>
      </c>
      <c r="B67" s="9">
        <f>+B57/145297*100*0</f>
        <v>0</v>
      </c>
      <c r="C67" s="9">
        <v>0</v>
      </c>
      <c r="D67" s="9">
        <f>+D57/145297*100*0</f>
        <v>0</v>
      </c>
      <c r="E67" s="9">
        <v>0</v>
      </c>
      <c r="F67" s="12"/>
      <c r="G67" s="9">
        <f>+G56/59500*100</f>
        <v>32.63134285714285</v>
      </c>
    </row>
    <row r="68" spans="1:7" ht="12.75">
      <c r="A68" s="2" t="s">
        <v>170</v>
      </c>
      <c r="B68" s="13"/>
      <c r="C68" s="13"/>
      <c r="D68" s="13"/>
      <c r="E68" s="13"/>
      <c r="F68" s="13"/>
      <c r="G68" s="13"/>
    </row>
    <row r="69" spans="1:7" ht="12.75">
      <c r="A69" s="2" t="s">
        <v>171</v>
      </c>
      <c r="B69" s="13"/>
      <c r="C69" s="13"/>
      <c r="D69" s="13"/>
      <c r="E69" s="13"/>
      <c r="F69" s="13"/>
      <c r="G69" s="13"/>
    </row>
    <row r="70" spans="2:7" ht="12.75" hidden="1">
      <c r="B70" s="13"/>
      <c r="C70" s="13"/>
      <c r="D70" s="13"/>
      <c r="E70" s="13"/>
      <c r="F70" s="13"/>
      <c r="G70" s="13"/>
    </row>
    <row r="71" spans="1:5" ht="12.75" hidden="1">
      <c r="A71" s="2" t="s">
        <v>58</v>
      </c>
      <c r="B71" s="27">
        <v>7.5</v>
      </c>
      <c r="C71" s="27">
        <v>7.5</v>
      </c>
      <c r="D71" s="27">
        <v>7.5</v>
      </c>
      <c r="E71" s="27">
        <v>7.5</v>
      </c>
    </row>
    <row r="72" spans="1:5" ht="12.75" hidden="1">
      <c r="A72" s="2" t="s">
        <v>10</v>
      </c>
      <c r="B72" s="12"/>
      <c r="C72" s="12"/>
      <c r="D72" s="12"/>
      <c r="E72" s="12"/>
    </row>
    <row r="73" spans="1:5" ht="12.75" hidden="1">
      <c r="A73" s="2" t="s">
        <v>59</v>
      </c>
      <c r="B73" s="34" t="s">
        <v>84</v>
      </c>
      <c r="C73" s="34"/>
      <c r="D73" s="34"/>
      <c r="E73" s="34"/>
    </row>
    <row r="74" spans="1:5" ht="12.75" hidden="1">
      <c r="A74" s="2" t="s">
        <v>10</v>
      </c>
      <c r="B74" s="12"/>
      <c r="C74" s="12"/>
      <c r="D74" s="12"/>
      <c r="E74" s="12"/>
    </row>
    <row r="75" spans="1:5" ht="12.75" hidden="1">
      <c r="A75" s="2" t="s">
        <v>60</v>
      </c>
      <c r="B75" s="27">
        <v>1.94</v>
      </c>
      <c r="C75" s="27">
        <v>1.76</v>
      </c>
      <c r="D75" s="27">
        <v>1.94</v>
      </c>
      <c r="E75" s="27">
        <v>1.76</v>
      </c>
    </row>
    <row r="76" spans="1:5" ht="12.75" hidden="1">
      <c r="A76" s="2" t="s">
        <v>10</v>
      </c>
      <c r="B76" s="12"/>
      <c r="C76" s="12"/>
      <c r="D76" s="12"/>
      <c r="E76" s="12"/>
    </row>
    <row r="77" spans="1:5" ht="12.75">
      <c r="A77" s="2" t="s">
        <v>10</v>
      </c>
      <c r="B77" s="12"/>
      <c r="C77" s="12"/>
      <c r="D77" s="12"/>
      <c r="E77" s="12"/>
    </row>
    <row r="78" spans="1:5" ht="12.75">
      <c r="A78" s="2" t="s">
        <v>10</v>
      </c>
      <c r="B78" s="12"/>
      <c r="C78" s="12"/>
      <c r="D78" s="12"/>
      <c r="E78" s="12"/>
    </row>
    <row r="79" spans="1:5" ht="12.75">
      <c r="A79" s="2" t="s">
        <v>10</v>
      </c>
      <c r="B79" s="12"/>
      <c r="C79" s="12"/>
      <c r="D79" s="12"/>
      <c r="E79" s="12"/>
    </row>
    <row r="80" spans="1:5" ht="12.75">
      <c r="A80" s="2" t="s">
        <v>10</v>
      </c>
      <c r="B80" s="12"/>
      <c r="C80" s="12"/>
      <c r="D80" s="12"/>
      <c r="E80" s="12"/>
    </row>
  </sheetData>
  <mergeCells count="6">
    <mergeCell ref="B73:E73"/>
    <mergeCell ref="A1:E1"/>
    <mergeCell ref="A3:E3"/>
    <mergeCell ref="A4:E4"/>
    <mergeCell ref="B6:C6"/>
    <mergeCell ref="D6:E6"/>
  </mergeCells>
  <printOptions/>
  <pageMargins left="0.5" right="0" top="1" bottom="1" header="0.5" footer="0.5"/>
  <pageSetup fitToHeight="1" fitToWidth="1" horizontalDpi="600" verticalDpi="600" orientation="portrait" paperSize="9" scale="8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33">
      <selection activeCell="F73" sqref="F73"/>
    </sheetView>
  </sheetViews>
  <sheetFormatPr defaultColWidth="9.33203125" defaultRowHeight="11.25"/>
  <cols>
    <col min="1" max="2" width="10.83203125" style="0" customWidth="1"/>
    <col min="3" max="3" width="20.83203125" style="0" customWidth="1"/>
    <col min="4" max="4" width="24.5" style="0" customWidth="1"/>
    <col min="5" max="5" width="7.83203125" style="0" customWidth="1"/>
    <col min="6" max="6" width="22.66015625" style="0" customWidth="1"/>
  </cols>
  <sheetData>
    <row r="1" spans="1:6" ht="11.25">
      <c r="A1" s="36" t="s">
        <v>0</v>
      </c>
      <c r="B1" s="36"/>
      <c r="C1" s="36"/>
      <c r="D1" s="36"/>
      <c r="E1" s="36"/>
      <c r="F1" s="36"/>
    </row>
    <row r="2" spans="1:6" ht="11.25">
      <c r="A2" s="36" t="s">
        <v>183</v>
      </c>
      <c r="B2" s="36"/>
      <c r="C2" s="36"/>
      <c r="D2" s="36"/>
      <c r="E2" s="36"/>
      <c r="F2" s="36"/>
    </row>
    <row r="3" spans="1:2" ht="11.25">
      <c r="A3" s="5"/>
      <c r="B3" s="5"/>
    </row>
    <row r="4" spans="1:6" ht="11.25">
      <c r="A4" s="5"/>
      <c r="D4" s="3" t="s">
        <v>17</v>
      </c>
      <c r="E4" s="5"/>
      <c r="F4" s="3" t="s">
        <v>18</v>
      </c>
    </row>
    <row r="5" spans="1:6" ht="11.25">
      <c r="A5" s="5"/>
      <c r="D5" s="3" t="s">
        <v>14</v>
      </c>
      <c r="E5" s="5"/>
      <c r="F5" s="3" t="s">
        <v>14</v>
      </c>
    </row>
    <row r="6" spans="1:6" ht="11.25">
      <c r="A6" s="5"/>
      <c r="D6" s="3" t="s">
        <v>16</v>
      </c>
      <c r="E6" s="5"/>
      <c r="F6" s="3" t="s">
        <v>25</v>
      </c>
    </row>
    <row r="7" spans="4:6" ht="11.25">
      <c r="D7" s="3" t="s">
        <v>180</v>
      </c>
      <c r="E7" s="5"/>
      <c r="F7" s="3" t="s">
        <v>13</v>
      </c>
    </row>
    <row r="8" spans="4:6" ht="11.25">
      <c r="D8" s="3" t="s">
        <v>174</v>
      </c>
      <c r="E8" s="5"/>
      <c r="F8" s="3" t="s">
        <v>83</v>
      </c>
    </row>
    <row r="9" spans="4:6" ht="11.25">
      <c r="D9" s="3" t="s">
        <v>26</v>
      </c>
      <c r="E9" s="5"/>
      <c r="F9" s="3" t="s">
        <v>26</v>
      </c>
    </row>
    <row r="10" spans="4:6" ht="11.25">
      <c r="D10" s="3"/>
      <c r="E10" s="5"/>
      <c r="F10" s="3"/>
    </row>
    <row r="11" spans="1:6" ht="11.25">
      <c r="A11" s="5" t="s">
        <v>92</v>
      </c>
      <c r="D11" s="16">
        <v>151865</v>
      </c>
      <c r="E11" s="16"/>
      <c r="F11" s="16">
        <v>148526</v>
      </c>
    </row>
    <row r="12" spans="1:6" ht="11.25">
      <c r="A12" s="5"/>
      <c r="D12" s="16"/>
      <c r="E12" s="16"/>
      <c r="F12" s="16"/>
    </row>
    <row r="13" spans="1:6" ht="11.25">
      <c r="A13" s="5" t="s">
        <v>93</v>
      </c>
      <c r="D13" s="16">
        <v>1061</v>
      </c>
      <c r="E13" s="16"/>
      <c r="F13" s="16">
        <v>984</v>
      </c>
    </row>
    <row r="14" spans="1:6" ht="11.25">
      <c r="A14" s="5"/>
      <c r="D14" s="16"/>
      <c r="E14" s="16"/>
      <c r="F14" s="16"/>
    </row>
    <row r="15" spans="1:6" ht="11.25">
      <c r="A15" s="5" t="s">
        <v>94</v>
      </c>
      <c r="D15" s="16">
        <v>43871</v>
      </c>
      <c r="E15" s="16"/>
      <c r="F15" s="16">
        <v>50846</v>
      </c>
    </row>
    <row r="16" spans="1:6" ht="11.25">
      <c r="A16" s="8"/>
      <c r="D16" s="16"/>
      <c r="E16" s="16"/>
      <c r="F16" s="16"/>
    </row>
    <row r="17" spans="1:6" ht="11.25">
      <c r="A17" s="5" t="s">
        <v>95</v>
      </c>
      <c r="D17" s="16">
        <v>790562</v>
      </c>
      <c r="E17" s="16"/>
      <c r="F17" s="16">
        <v>843587</v>
      </c>
    </row>
    <row r="18" spans="1:6" ht="11.25">
      <c r="A18" s="5"/>
      <c r="D18" s="16"/>
      <c r="E18" s="16"/>
      <c r="F18" s="16"/>
    </row>
    <row r="19" spans="1:6" ht="11.25">
      <c r="A19" s="5" t="s">
        <v>139</v>
      </c>
      <c r="D19" s="16">
        <v>8197</v>
      </c>
      <c r="E19" s="16"/>
      <c r="F19" s="16">
        <v>8197</v>
      </c>
    </row>
    <row r="20" spans="1:6" ht="11.25">
      <c r="A20" s="5"/>
      <c r="D20" s="16"/>
      <c r="E20" s="16"/>
      <c r="F20" s="16"/>
    </row>
    <row r="21" spans="4:6" ht="11.25">
      <c r="D21" s="23">
        <f>SUM(D11:D20)</f>
        <v>995556</v>
      </c>
      <c r="E21" s="16"/>
      <c r="F21" s="23">
        <f>SUM(F11:F20)</f>
        <v>1052140</v>
      </c>
    </row>
    <row r="22" spans="4:6" ht="11.25">
      <c r="D22" s="3"/>
      <c r="E22" s="5"/>
      <c r="F22" s="3"/>
    </row>
    <row r="23" spans="1:6" ht="11.25">
      <c r="A23" s="5" t="s">
        <v>97</v>
      </c>
      <c r="D23" s="5"/>
      <c r="E23" s="5"/>
      <c r="F23" s="5"/>
    </row>
    <row r="24" spans="1:6" ht="11.25">
      <c r="A24" t="s">
        <v>88</v>
      </c>
      <c r="D24" s="16">
        <v>30008</v>
      </c>
      <c r="E24" s="16"/>
      <c r="F24" s="16">
        <v>22681</v>
      </c>
    </row>
    <row r="25" spans="1:6" ht="11.25">
      <c r="A25" t="s">
        <v>81</v>
      </c>
      <c r="D25" s="16">
        <v>31885</v>
      </c>
      <c r="E25" s="16"/>
      <c r="F25" s="16">
        <v>24519</v>
      </c>
    </row>
    <row r="26" spans="1:6" ht="11.25">
      <c r="A26" t="s">
        <v>62</v>
      </c>
      <c r="D26" s="16">
        <v>1235576</v>
      </c>
      <c r="E26" s="16"/>
      <c r="F26" s="16">
        <v>813378</v>
      </c>
    </row>
    <row r="27" spans="1:6" ht="11.25">
      <c r="A27" t="s">
        <v>61</v>
      </c>
      <c r="D27" s="16">
        <v>2071</v>
      </c>
      <c r="E27" s="16"/>
      <c r="F27" s="16">
        <v>54242</v>
      </c>
    </row>
    <row r="28" spans="4:6" ht="11.25">
      <c r="D28" s="24">
        <f>SUM(D24:D27)</f>
        <v>1299540</v>
      </c>
      <c r="E28" s="16"/>
      <c r="F28" s="24">
        <f>SUM(F24:F27)</f>
        <v>914820</v>
      </c>
    </row>
    <row r="29" spans="4:6" ht="11.25">
      <c r="D29" s="16"/>
      <c r="E29" s="16"/>
      <c r="F29" s="16"/>
    </row>
    <row r="30" spans="1:6" ht="11.25">
      <c r="A30" s="5" t="s">
        <v>98</v>
      </c>
      <c r="D30" s="16"/>
      <c r="E30" s="16"/>
      <c r="F30" s="16"/>
    </row>
    <row r="31" spans="1:6" ht="11.25">
      <c r="A31" t="s">
        <v>63</v>
      </c>
      <c r="D31" s="16">
        <v>177448</v>
      </c>
      <c r="E31" s="16"/>
      <c r="F31" s="16">
        <v>154078</v>
      </c>
    </row>
    <row r="32" spans="1:6" ht="11.25">
      <c r="A32" t="s">
        <v>89</v>
      </c>
      <c r="D32" s="16">
        <v>59016</v>
      </c>
      <c r="E32" s="16"/>
      <c r="F32" s="16">
        <v>47518</v>
      </c>
    </row>
    <row r="33" spans="1:6" ht="11.25">
      <c r="A33" t="s">
        <v>82</v>
      </c>
      <c r="D33" s="16">
        <v>61215</v>
      </c>
      <c r="E33" s="16"/>
      <c r="F33" s="16">
        <v>52185</v>
      </c>
    </row>
    <row r="34" spans="4:6" ht="11.25">
      <c r="D34" s="24">
        <f>SUM(D31:D33)</f>
        <v>297679</v>
      </c>
      <c r="E34" s="16"/>
      <c r="F34" s="24">
        <f>SUM(F31:F33)</f>
        <v>253781</v>
      </c>
    </row>
    <row r="35" spans="4:6" ht="11.25">
      <c r="D35" s="16"/>
      <c r="E35" s="16"/>
      <c r="F35" s="16"/>
    </row>
    <row r="36" spans="1:6" ht="11.25">
      <c r="A36" s="5" t="s">
        <v>96</v>
      </c>
      <c r="D36" s="16">
        <f>+D28-D34</f>
        <v>1001861</v>
      </c>
      <c r="E36" s="16"/>
      <c r="F36" s="16">
        <f>+F28-F34</f>
        <v>661039</v>
      </c>
    </row>
    <row r="37" spans="1:6" ht="11.25">
      <c r="A37" s="5"/>
      <c r="D37" s="16"/>
      <c r="E37" s="16"/>
      <c r="F37" s="16"/>
    </row>
    <row r="38" spans="1:6" ht="12" thickBot="1">
      <c r="A38" s="5"/>
      <c r="D38" s="20">
        <f>+D21+D36</f>
        <v>1997417</v>
      </c>
      <c r="E38" s="16"/>
      <c r="F38" s="20">
        <f>+F21+F36</f>
        <v>1713179</v>
      </c>
    </row>
    <row r="40" spans="1:6" ht="11.25">
      <c r="A40" s="5" t="s">
        <v>99</v>
      </c>
      <c r="D40" s="16"/>
      <c r="E40" s="16"/>
      <c r="F40" s="16"/>
    </row>
    <row r="41" spans="4:6" ht="11.25">
      <c r="D41" s="16"/>
      <c r="E41" s="16"/>
      <c r="F41" s="16"/>
    </row>
    <row r="42" spans="1:6" ht="11.25">
      <c r="A42" s="5" t="s">
        <v>100</v>
      </c>
      <c r="D42" s="16"/>
      <c r="E42" s="16"/>
      <c r="F42" s="16"/>
    </row>
    <row r="43" spans="1:6" ht="11.25">
      <c r="A43" t="s">
        <v>64</v>
      </c>
      <c r="D43" s="16">
        <v>143000</v>
      </c>
      <c r="E43" s="16"/>
      <c r="F43" s="16">
        <v>55000</v>
      </c>
    </row>
    <row r="44" spans="1:6" ht="11.25">
      <c r="A44" t="s">
        <v>110</v>
      </c>
      <c r="D44" s="25">
        <v>63024</v>
      </c>
      <c r="E44" s="16"/>
      <c r="F44" s="25">
        <v>70305</v>
      </c>
    </row>
    <row r="45" spans="4:6" ht="11.25">
      <c r="D45" s="16">
        <f>+D43+D44</f>
        <v>206024</v>
      </c>
      <c r="E45" s="16"/>
      <c r="F45" s="16">
        <f>+F43+F44</f>
        <v>125305</v>
      </c>
    </row>
    <row r="46" spans="1:6" ht="11.25">
      <c r="A46" s="5" t="s">
        <v>101</v>
      </c>
      <c r="D46" s="16">
        <v>9583</v>
      </c>
      <c r="E46" s="16"/>
      <c r="F46" s="16">
        <v>8525</v>
      </c>
    </row>
    <row r="47" spans="4:6" ht="11.25">
      <c r="D47" s="23">
        <f>+D46+D45</f>
        <v>215607</v>
      </c>
      <c r="E47" s="16"/>
      <c r="F47" s="23">
        <f>+F46+F45</f>
        <v>133830</v>
      </c>
    </row>
    <row r="49" ht="11.25">
      <c r="A49" s="5" t="s">
        <v>102</v>
      </c>
    </row>
    <row r="50" spans="1:6" ht="11.25">
      <c r="A50" s="8" t="s">
        <v>103</v>
      </c>
      <c r="D50" s="16">
        <v>1509020</v>
      </c>
      <c r="E50" s="16"/>
      <c r="F50" s="16">
        <v>1353896</v>
      </c>
    </row>
    <row r="51" spans="1:6" ht="11.25">
      <c r="A51" s="8" t="s">
        <v>104</v>
      </c>
      <c r="D51" s="16">
        <v>162930</v>
      </c>
      <c r="E51" s="16"/>
      <c r="F51" s="16">
        <v>139115</v>
      </c>
    </row>
    <row r="52" spans="1:6" ht="11.25">
      <c r="A52" s="8" t="s">
        <v>105</v>
      </c>
      <c r="D52" s="16">
        <v>105876</v>
      </c>
      <c r="E52" s="16"/>
      <c r="F52" s="16">
        <v>81329</v>
      </c>
    </row>
    <row r="53" spans="1:6" ht="11.25">
      <c r="A53" s="8" t="s">
        <v>106</v>
      </c>
      <c r="D53" s="16">
        <v>791</v>
      </c>
      <c r="E53" s="16"/>
      <c r="F53" s="16">
        <v>1854</v>
      </c>
    </row>
    <row r="54" spans="1:6" ht="11.25">
      <c r="A54" s="8" t="s">
        <v>107</v>
      </c>
      <c r="D54" s="16">
        <v>1437</v>
      </c>
      <c r="E54" s="16"/>
      <c r="F54" s="16">
        <v>1545</v>
      </c>
    </row>
    <row r="55" spans="1:6" ht="11.25">
      <c r="A55" s="8" t="s">
        <v>108</v>
      </c>
      <c r="D55" s="16">
        <v>310</v>
      </c>
      <c r="E55" s="16"/>
      <c r="F55" s="16">
        <v>56</v>
      </c>
    </row>
    <row r="56" spans="1:6" ht="11.25">
      <c r="A56" s="8"/>
      <c r="D56" s="23">
        <f>SUM(D50:D55)</f>
        <v>1780364</v>
      </c>
      <c r="E56" s="16"/>
      <c r="F56" s="23">
        <f>SUM(F50:F55)</f>
        <v>1577795</v>
      </c>
    </row>
    <row r="57" spans="1:6" ht="11.25">
      <c r="A57" s="5"/>
      <c r="D57" s="16"/>
      <c r="E57" s="16"/>
      <c r="F57" s="16"/>
    </row>
    <row r="58" spans="1:6" ht="11.25">
      <c r="A58" s="5" t="s">
        <v>146</v>
      </c>
      <c r="D58" s="16"/>
      <c r="E58" s="16"/>
      <c r="F58" s="16"/>
    </row>
    <row r="59" spans="1:6" ht="11.25">
      <c r="A59" s="8" t="s">
        <v>87</v>
      </c>
      <c r="D59" s="16">
        <v>212</v>
      </c>
      <c r="E59" s="16"/>
      <c r="F59" s="16">
        <v>320</v>
      </c>
    </row>
    <row r="60" spans="1:6" ht="11.25">
      <c r="A60" s="8" t="s">
        <v>138</v>
      </c>
      <c r="D60" s="16">
        <v>1234</v>
      </c>
      <c r="E60" s="16"/>
      <c r="F60" s="16">
        <v>1234</v>
      </c>
    </row>
    <row r="61" spans="1:6" ht="11.25">
      <c r="A61" s="8"/>
      <c r="D61" s="23">
        <f>SUM(D59:D60)</f>
        <v>1446</v>
      </c>
      <c r="E61" s="16"/>
      <c r="F61" s="23">
        <f>SUM(F59:F60)</f>
        <v>1554</v>
      </c>
    </row>
    <row r="62" spans="1:6" ht="11.25">
      <c r="A62" s="8"/>
      <c r="D62" s="16"/>
      <c r="E62" s="16"/>
      <c r="F62" s="16"/>
    </row>
    <row r="63" spans="4:6" ht="12" thickBot="1">
      <c r="D63" s="20">
        <f>+D47+D56+D61</f>
        <v>1997417</v>
      </c>
      <c r="E63" s="16"/>
      <c r="F63" s="20">
        <f>+F47+F56+F61</f>
        <v>1713179</v>
      </c>
    </row>
    <row r="64" spans="4:6" ht="11.25">
      <c r="D64" s="16"/>
      <c r="E64" s="16"/>
      <c r="F64" s="16"/>
    </row>
    <row r="65" spans="1:6" ht="11.25">
      <c r="A65" s="5" t="s">
        <v>109</v>
      </c>
      <c r="D65" s="6">
        <f>+D45/143000</f>
        <v>1.4407272727272726</v>
      </c>
      <c r="E65" s="16"/>
      <c r="F65" s="4">
        <f>+F45/55000</f>
        <v>2.2782727272727272</v>
      </c>
    </row>
    <row r="71" ht="11.25">
      <c r="D71" s="11"/>
    </row>
  </sheetData>
  <mergeCells count="2">
    <mergeCell ref="A1:F1"/>
    <mergeCell ref="A2:F2"/>
  </mergeCells>
  <printOptions horizontalCentered="1" verticalCentered="1"/>
  <pageMargins left="1" right="0.75" top="0.5" bottom="0" header="0.511811023622047" footer="0.51181102362204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6">
      <selection activeCell="F68" sqref="F68"/>
    </sheetView>
  </sheetViews>
  <sheetFormatPr defaultColWidth="9.33203125" defaultRowHeight="11.25"/>
  <cols>
    <col min="1" max="1" width="30.83203125" style="0" customWidth="1"/>
    <col min="2" max="6" width="15.83203125" style="0" customWidth="1"/>
  </cols>
  <sheetData>
    <row r="1" spans="1:6" ht="11.25">
      <c r="A1" s="36" t="s">
        <v>0</v>
      </c>
      <c r="B1" s="36"/>
      <c r="C1" s="36"/>
      <c r="D1" s="36"/>
      <c r="E1" s="36"/>
      <c r="F1" s="36"/>
    </row>
    <row r="3" spans="1:6" ht="11.25">
      <c r="A3" s="36" t="s">
        <v>90</v>
      </c>
      <c r="B3" s="36"/>
      <c r="C3" s="36"/>
      <c r="D3" s="36"/>
      <c r="E3" s="36"/>
      <c r="F3" s="36"/>
    </row>
    <row r="4" spans="1:6" ht="11.25">
      <c r="A4" s="36" t="s">
        <v>175</v>
      </c>
      <c r="B4" s="36"/>
      <c r="C4" s="36"/>
      <c r="D4" s="36"/>
      <c r="E4" s="36"/>
      <c r="F4" s="36"/>
    </row>
    <row r="6" spans="2:5" ht="11.25">
      <c r="B6" s="3" t="s">
        <v>111</v>
      </c>
      <c r="C6" s="3" t="s">
        <v>111</v>
      </c>
      <c r="D6" s="3" t="s">
        <v>114</v>
      </c>
      <c r="E6" s="3" t="s">
        <v>116</v>
      </c>
    </row>
    <row r="7" spans="2:6" ht="11.25">
      <c r="B7" s="3" t="s">
        <v>112</v>
      </c>
      <c r="C7" s="3" t="s">
        <v>113</v>
      </c>
      <c r="D7" s="3" t="s">
        <v>115</v>
      </c>
      <c r="E7" s="3" t="s">
        <v>117</v>
      </c>
      <c r="F7" s="3" t="s">
        <v>118</v>
      </c>
    </row>
    <row r="8" spans="2:6" ht="11.25">
      <c r="B8" s="3" t="s">
        <v>26</v>
      </c>
      <c r="C8" s="3" t="s">
        <v>26</v>
      </c>
      <c r="D8" s="3" t="s">
        <v>26</v>
      </c>
      <c r="E8" s="3" t="s">
        <v>26</v>
      </c>
      <c r="F8" s="3" t="s">
        <v>26</v>
      </c>
    </row>
    <row r="11" spans="1:6" ht="11.25">
      <c r="A11" s="5" t="s">
        <v>160</v>
      </c>
      <c r="B11" s="16">
        <v>55000</v>
      </c>
      <c r="C11" s="16">
        <v>12664</v>
      </c>
      <c r="D11" s="16">
        <v>-238</v>
      </c>
      <c r="E11" s="16">
        <v>57879</v>
      </c>
      <c r="F11" s="16">
        <f>SUM(B11:E11)</f>
        <v>125305</v>
      </c>
    </row>
    <row r="12" ht="11.25">
      <c r="A12" t="s">
        <v>166</v>
      </c>
    </row>
    <row r="13" spans="1:6" ht="11.25">
      <c r="A13" t="s">
        <v>167</v>
      </c>
      <c r="B13" s="17">
        <v>11000</v>
      </c>
      <c r="C13" s="17">
        <v>-11000</v>
      </c>
      <c r="D13" s="17">
        <v>0</v>
      </c>
      <c r="E13" s="17">
        <v>0</v>
      </c>
      <c r="F13" s="17">
        <f>SUM(B13:E13)</f>
        <v>0</v>
      </c>
    </row>
    <row r="14" spans="1:6" ht="11.25">
      <c r="A14" t="s">
        <v>140</v>
      </c>
      <c r="B14" s="19">
        <f>SUM(B11:B13)</f>
        <v>66000</v>
      </c>
      <c r="C14" s="19">
        <f>SUM(C11:C13)</f>
        <v>1664</v>
      </c>
      <c r="D14" s="19">
        <f>SUM(D11:D13)</f>
        <v>-238</v>
      </c>
      <c r="E14" s="19">
        <f>SUM(E11:E13)</f>
        <v>57879</v>
      </c>
      <c r="F14" s="19">
        <f>SUM(F11:F13)</f>
        <v>125305</v>
      </c>
    </row>
    <row r="15" ht="11.25">
      <c r="A15" t="s">
        <v>119</v>
      </c>
    </row>
    <row r="16" ht="11.25">
      <c r="A16" t="s">
        <v>141</v>
      </c>
    </row>
    <row r="17" spans="1:6" ht="11.25">
      <c r="A17" t="s">
        <v>142</v>
      </c>
      <c r="B17" s="17">
        <v>0</v>
      </c>
      <c r="C17" s="17">
        <v>0</v>
      </c>
      <c r="D17" s="17">
        <v>370</v>
      </c>
      <c r="E17" s="17">
        <v>0</v>
      </c>
      <c r="F17" s="17">
        <f>SUM(B17:E17)</f>
        <v>370</v>
      </c>
    </row>
    <row r="18" spans="1:6" ht="11.25">
      <c r="A18" t="s">
        <v>144</v>
      </c>
      <c r="B18" s="16"/>
      <c r="C18" s="16"/>
      <c r="D18" s="16"/>
      <c r="E18" s="16"/>
      <c r="F18" s="16"/>
    </row>
    <row r="19" spans="1:6" ht="11.25">
      <c r="A19" t="s">
        <v>143</v>
      </c>
      <c r="B19" s="16">
        <f>+B17</f>
        <v>0</v>
      </c>
      <c r="C19" s="16">
        <f>+C17</f>
        <v>0</v>
      </c>
      <c r="D19" s="16">
        <f>+D17</f>
        <v>370</v>
      </c>
      <c r="E19" s="16">
        <f>+E17</f>
        <v>0</v>
      </c>
      <c r="F19" s="16">
        <f>SUM(B19:E19)</f>
        <v>370</v>
      </c>
    </row>
    <row r="20" spans="1:6" ht="11.25">
      <c r="A20" t="s">
        <v>137</v>
      </c>
      <c r="B20" s="17">
        <v>0</v>
      </c>
      <c r="C20" s="17">
        <v>0</v>
      </c>
      <c r="D20" s="17">
        <v>0</v>
      </c>
      <c r="E20" s="17">
        <v>3354</v>
      </c>
      <c r="F20" s="17">
        <f>SUM(B20:E20)</f>
        <v>3354</v>
      </c>
    </row>
    <row r="21" spans="1:6" ht="11.25">
      <c r="A21" s="8" t="s">
        <v>161</v>
      </c>
      <c r="B21" s="19">
        <f>+B14</f>
        <v>66000</v>
      </c>
      <c r="C21" s="19">
        <f>+C14</f>
        <v>1664</v>
      </c>
      <c r="D21" s="19">
        <f>+D14+D19</f>
        <v>132</v>
      </c>
      <c r="E21" s="19">
        <f>+E14+E20</f>
        <v>61233</v>
      </c>
      <c r="F21" s="16">
        <f>SUM(B21:E21)</f>
        <v>129029</v>
      </c>
    </row>
    <row r="22" ht="11.25">
      <c r="A22" t="s">
        <v>168</v>
      </c>
    </row>
    <row r="23" spans="1:6" ht="11.25">
      <c r="A23" t="s">
        <v>167</v>
      </c>
      <c r="B23" s="26">
        <v>77000</v>
      </c>
      <c r="C23" s="26">
        <v>0</v>
      </c>
      <c r="D23" s="26">
        <v>0</v>
      </c>
      <c r="E23" s="26">
        <v>0</v>
      </c>
      <c r="F23" s="17">
        <f>SUM(B23:E23)</f>
        <v>77000</v>
      </c>
    </row>
    <row r="24" spans="1:6" ht="11.25">
      <c r="A24" t="s">
        <v>140</v>
      </c>
      <c r="B24" s="19">
        <f>+B21+B23</f>
        <v>143000</v>
      </c>
      <c r="C24" s="19">
        <f>+C21+C23</f>
        <v>1664</v>
      </c>
      <c r="D24" s="19">
        <f>+D21+D23</f>
        <v>132</v>
      </c>
      <c r="E24" s="19">
        <f>+E21+E23</f>
        <v>61233</v>
      </c>
      <c r="F24" s="16">
        <f>SUM(B24:E24)</f>
        <v>206029</v>
      </c>
    </row>
    <row r="25" ht="11.25">
      <c r="A25" t="s">
        <v>119</v>
      </c>
    </row>
    <row r="26" ht="11.25">
      <c r="A26" t="s">
        <v>141</v>
      </c>
    </row>
    <row r="27" spans="1:6" ht="11.25">
      <c r="A27" t="s">
        <v>142</v>
      </c>
      <c r="B27" s="26">
        <v>0</v>
      </c>
      <c r="C27" s="26">
        <v>0</v>
      </c>
      <c r="D27" s="26">
        <v>-443</v>
      </c>
      <c r="E27" s="26">
        <v>0</v>
      </c>
      <c r="F27" s="17">
        <f>SUM(B27:E27)</f>
        <v>-443</v>
      </c>
    </row>
    <row r="28" ht="11.25">
      <c r="A28" t="s">
        <v>164</v>
      </c>
    </row>
    <row r="29" spans="1:6" ht="11.25">
      <c r="A29" t="s">
        <v>143</v>
      </c>
      <c r="B29" s="19">
        <f>+B27</f>
        <v>0</v>
      </c>
      <c r="C29" s="19">
        <f>+C27</f>
        <v>0</v>
      </c>
      <c r="D29" s="19">
        <f>+D27</f>
        <v>-443</v>
      </c>
      <c r="E29" s="19">
        <f>+E27</f>
        <v>0</v>
      </c>
      <c r="F29" s="16">
        <f>SUM(B29:E29)</f>
        <v>-443</v>
      </c>
    </row>
    <row r="30" spans="1:6" ht="11.25">
      <c r="A30" t="s">
        <v>137</v>
      </c>
      <c r="B30" s="19">
        <v>0</v>
      </c>
      <c r="C30" s="19">
        <v>0</v>
      </c>
      <c r="D30" s="19">
        <v>0</v>
      </c>
      <c r="E30" s="19">
        <v>3731</v>
      </c>
      <c r="F30" s="16">
        <f>SUM(B30:E30)</f>
        <v>3731</v>
      </c>
    </row>
    <row r="31" spans="1:6" ht="11.25">
      <c r="A31" t="s">
        <v>65</v>
      </c>
      <c r="B31" s="26">
        <v>0</v>
      </c>
      <c r="C31" s="26">
        <v>0</v>
      </c>
      <c r="D31" s="26">
        <v>0</v>
      </c>
      <c r="E31" s="26">
        <v>-4633</v>
      </c>
      <c r="F31" s="17">
        <f>SUM(B31:E31)</f>
        <v>-4633</v>
      </c>
    </row>
    <row r="32" spans="1:10" ht="11.25">
      <c r="A32" s="8" t="s">
        <v>156</v>
      </c>
      <c r="B32" s="31">
        <f>+B24</f>
        <v>143000</v>
      </c>
      <c r="C32" s="31">
        <f>+C24</f>
        <v>1664</v>
      </c>
      <c r="D32" s="31">
        <f>+D24+D29</f>
        <v>-311</v>
      </c>
      <c r="E32" s="31">
        <f>+E24+E30+E31</f>
        <v>60331</v>
      </c>
      <c r="F32" s="31">
        <f>SUM(B32:E32)</f>
        <v>204684</v>
      </c>
      <c r="G32" s="7"/>
      <c r="H32" s="7"/>
      <c r="I32" s="7"/>
      <c r="J32" s="7"/>
    </row>
    <row r="33" ht="11.25">
      <c r="A33" t="s">
        <v>119</v>
      </c>
    </row>
    <row r="34" ht="11.25">
      <c r="A34" t="s">
        <v>141</v>
      </c>
    </row>
    <row r="35" spans="1:6" ht="11.25">
      <c r="A35" t="s">
        <v>142</v>
      </c>
      <c r="B35" s="26">
        <v>0</v>
      </c>
      <c r="C35" s="26">
        <v>0</v>
      </c>
      <c r="D35" s="26">
        <v>348</v>
      </c>
      <c r="E35" s="26">
        <v>0</v>
      </c>
      <c r="F35" s="17">
        <f>SUM(B35:E35)</f>
        <v>348</v>
      </c>
    </row>
    <row r="36" ht="11.25">
      <c r="A36" t="s">
        <v>164</v>
      </c>
    </row>
    <row r="37" spans="1:6" ht="11.25">
      <c r="A37" t="s">
        <v>143</v>
      </c>
      <c r="B37" s="19">
        <v>0</v>
      </c>
      <c r="C37" s="19">
        <f>+C35</f>
        <v>0</v>
      </c>
      <c r="D37" s="19">
        <f>+D35</f>
        <v>348</v>
      </c>
      <c r="E37" s="19">
        <f>+E35</f>
        <v>0</v>
      </c>
      <c r="F37" s="16">
        <f>SUM(B37:E37)</f>
        <v>348</v>
      </c>
    </row>
    <row r="38" spans="1:6" ht="11.25">
      <c r="A38" t="s">
        <v>137</v>
      </c>
      <c r="B38" s="19">
        <v>0</v>
      </c>
      <c r="C38" s="19">
        <v>0</v>
      </c>
      <c r="D38" s="19">
        <v>0</v>
      </c>
      <c r="E38" s="19">
        <v>992</v>
      </c>
      <c r="F38" s="16">
        <f>SUM(B38:E38)</f>
        <v>992</v>
      </c>
    </row>
    <row r="39" spans="1:6" ht="12" thickBot="1">
      <c r="A39" s="5" t="s">
        <v>181</v>
      </c>
      <c r="B39" s="28">
        <f>+B32+B37+B38</f>
        <v>143000</v>
      </c>
      <c r="C39" s="28">
        <f>+C32+C37+C38</f>
        <v>1664</v>
      </c>
      <c r="D39" s="28">
        <f>+D32+D37</f>
        <v>37</v>
      </c>
      <c r="E39" s="28">
        <f>+E32+E38</f>
        <v>61323</v>
      </c>
      <c r="F39" s="28">
        <f>SUM(B39:E39)</f>
        <v>206024</v>
      </c>
    </row>
    <row r="40" spans="1:6" ht="11.25">
      <c r="A40" s="5"/>
      <c r="B40" s="21"/>
      <c r="C40" s="21"/>
      <c r="D40" s="21"/>
      <c r="E40" s="21"/>
      <c r="F40" s="21"/>
    </row>
    <row r="41" spans="1:6" ht="11.25">
      <c r="A41" s="5"/>
      <c r="B41" s="21"/>
      <c r="C41" s="21"/>
      <c r="D41" s="21"/>
      <c r="E41" s="21"/>
      <c r="F41" s="21"/>
    </row>
    <row r="42" spans="1:6" ht="11.25">
      <c r="A42" s="5"/>
      <c r="B42" s="21"/>
      <c r="C42" s="21"/>
      <c r="D42" s="21"/>
      <c r="E42" s="21"/>
      <c r="F42" s="21"/>
    </row>
    <row r="43" spans="1:6" ht="11.25">
      <c r="A43" s="5"/>
      <c r="B43" s="21"/>
      <c r="C43" s="21"/>
      <c r="D43" s="21"/>
      <c r="E43" s="21"/>
      <c r="F43" s="21"/>
    </row>
    <row r="44" ht="11.25">
      <c r="A44" s="5"/>
    </row>
    <row r="45" spans="1:6" ht="11.25">
      <c r="A45" s="5" t="s">
        <v>162</v>
      </c>
      <c r="B45" s="16">
        <v>55000</v>
      </c>
      <c r="C45" s="16">
        <v>12664</v>
      </c>
      <c r="D45" s="16">
        <v>-823</v>
      </c>
      <c r="E45" s="16">
        <v>39855</v>
      </c>
      <c r="F45" s="16">
        <f>SUM(B45:E45)</f>
        <v>106696</v>
      </c>
    </row>
    <row r="46" ht="11.25">
      <c r="A46" t="s">
        <v>119</v>
      </c>
    </row>
    <row r="47" ht="11.25">
      <c r="A47" t="s">
        <v>141</v>
      </c>
    </row>
    <row r="48" spans="1:6" ht="11.25">
      <c r="A48" t="s">
        <v>142</v>
      </c>
      <c r="B48" s="17">
        <v>0</v>
      </c>
      <c r="C48" s="17">
        <v>0</v>
      </c>
      <c r="D48" s="17">
        <v>282</v>
      </c>
      <c r="E48" s="17">
        <v>0</v>
      </c>
      <c r="F48" s="17">
        <f>SUM(B48:E48)</f>
        <v>282</v>
      </c>
    </row>
    <row r="49" ht="11.25">
      <c r="A49" t="s">
        <v>144</v>
      </c>
    </row>
    <row r="50" spans="1:6" ht="11.25">
      <c r="A50" t="s">
        <v>143</v>
      </c>
      <c r="B50" s="16">
        <v>0</v>
      </c>
      <c r="C50" s="16">
        <v>0</v>
      </c>
      <c r="D50" s="16">
        <v>282</v>
      </c>
      <c r="E50" s="16">
        <v>0</v>
      </c>
      <c r="F50" s="16">
        <f>SUM(B50:E50)</f>
        <v>282</v>
      </c>
    </row>
    <row r="51" spans="1:6" ht="11.25">
      <c r="A51" t="s">
        <v>137</v>
      </c>
      <c r="B51" s="17">
        <v>0</v>
      </c>
      <c r="C51" s="17">
        <v>0</v>
      </c>
      <c r="D51" s="17">
        <v>0</v>
      </c>
      <c r="E51" s="17">
        <v>3210</v>
      </c>
      <c r="F51" s="17">
        <f>SUM(B51:E51)</f>
        <v>3210</v>
      </c>
    </row>
    <row r="52" spans="1:6" ht="11.25">
      <c r="A52" s="8" t="s">
        <v>163</v>
      </c>
      <c r="B52" s="19">
        <f>+B45</f>
        <v>55000</v>
      </c>
      <c r="C52" s="19">
        <f>+C45</f>
        <v>12664</v>
      </c>
      <c r="D52" s="19">
        <f>+D45+D50</f>
        <v>-541</v>
      </c>
      <c r="E52" s="19">
        <f>+E45+E51</f>
        <v>43065</v>
      </c>
      <c r="F52" s="16">
        <f>SUM(B52:E52)</f>
        <v>110188</v>
      </c>
    </row>
    <row r="53" ht="11.25">
      <c r="A53" t="s">
        <v>119</v>
      </c>
    </row>
    <row r="54" ht="11.25">
      <c r="A54" t="s">
        <v>141</v>
      </c>
    </row>
    <row r="55" spans="1:6" ht="11.25">
      <c r="A55" t="s">
        <v>142</v>
      </c>
      <c r="B55" s="17">
        <v>0</v>
      </c>
      <c r="C55" s="17">
        <v>0</v>
      </c>
      <c r="D55" s="17">
        <v>-249</v>
      </c>
      <c r="E55" s="17">
        <v>0</v>
      </c>
      <c r="F55" s="17">
        <f>SUM(B55:E55)</f>
        <v>-249</v>
      </c>
    </row>
    <row r="56" ht="11.25">
      <c r="A56" t="s">
        <v>164</v>
      </c>
    </row>
    <row r="57" spans="1:6" ht="11.25">
      <c r="A57" t="s">
        <v>165</v>
      </c>
      <c r="B57" s="16">
        <v>0</v>
      </c>
      <c r="C57" s="16">
        <v>0</v>
      </c>
      <c r="D57" s="16">
        <v>-249</v>
      </c>
      <c r="E57" s="16">
        <v>0</v>
      </c>
      <c r="F57" s="16">
        <f>SUM(B57:E57)</f>
        <v>-249</v>
      </c>
    </row>
    <row r="58" spans="1:6" ht="11.25">
      <c r="A58" t="s">
        <v>137</v>
      </c>
      <c r="B58" s="16">
        <v>0</v>
      </c>
      <c r="C58" s="16">
        <v>0</v>
      </c>
      <c r="D58" s="16">
        <v>0</v>
      </c>
      <c r="E58" s="16">
        <v>352</v>
      </c>
      <c r="F58" s="16">
        <f>SUM(B58:E58)</f>
        <v>352</v>
      </c>
    </row>
    <row r="59" spans="1:6" ht="11.25">
      <c r="A59" t="s">
        <v>65</v>
      </c>
      <c r="B59" s="16">
        <v>0</v>
      </c>
      <c r="C59" s="16">
        <v>0</v>
      </c>
      <c r="D59" s="16">
        <v>0</v>
      </c>
      <c r="E59" s="16">
        <v>-4125</v>
      </c>
      <c r="F59" s="16">
        <f>SUM(B59:E59)</f>
        <v>-4125</v>
      </c>
    </row>
    <row r="60" spans="1:7" ht="11.25">
      <c r="A60" s="8" t="s">
        <v>157</v>
      </c>
      <c r="B60" s="31">
        <f>+B52</f>
        <v>55000</v>
      </c>
      <c r="C60" s="31">
        <f>+C52</f>
        <v>12664</v>
      </c>
      <c r="D60" s="31">
        <f>+D52+D57</f>
        <v>-790</v>
      </c>
      <c r="E60" s="31">
        <f>+E52+E58+E59</f>
        <v>39292</v>
      </c>
      <c r="F60" s="31">
        <f>SUM(B60:E60)</f>
        <v>106166</v>
      </c>
      <c r="G60" s="7"/>
    </row>
    <row r="61" ht="11.25">
      <c r="A61" t="s">
        <v>119</v>
      </c>
    </row>
    <row r="62" ht="11.25">
      <c r="A62" t="s">
        <v>141</v>
      </c>
    </row>
    <row r="63" spans="1:6" ht="11.25">
      <c r="A63" t="s">
        <v>142</v>
      </c>
      <c r="B63" s="26">
        <v>0</v>
      </c>
      <c r="C63" s="26">
        <v>0</v>
      </c>
      <c r="D63" s="26">
        <v>382</v>
      </c>
      <c r="E63" s="26">
        <v>0</v>
      </c>
      <c r="F63" s="17">
        <f>SUM(B63:E63)</f>
        <v>382</v>
      </c>
    </row>
    <row r="64" ht="11.25">
      <c r="A64" t="s">
        <v>164</v>
      </c>
    </row>
    <row r="65" spans="1:6" ht="11.25">
      <c r="A65" t="s">
        <v>143</v>
      </c>
      <c r="B65" s="19">
        <f>+B63</f>
        <v>0</v>
      </c>
      <c r="C65" s="19">
        <f>+C63</f>
        <v>0</v>
      </c>
      <c r="D65" s="19">
        <f>+D63</f>
        <v>382</v>
      </c>
      <c r="E65" s="19">
        <f>+E63</f>
        <v>0</v>
      </c>
      <c r="F65" s="16">
        <f>SUM(B65:E65)</f>
        <v>382</v>
      </c>
    </row>
    <row r="66" spans="1:6" ht="11.25">
      <c r="A66" t="s">
        <v>137</v>
      </c>
      <c r="B66" s="19">
        <v>0</v>
      </c>
      <c r="C66" s="19">
        <v>0</v>
      </c>
      <c r="D66" s="19">
        <v>0</v>
      </c>
      <c r="E66" s="19">
        <v>4283</v>
      </c>
      <c r="F66" s="16">
        <f>SUM(B66:E66)</f>
        <v>4283</v>
      </c>
    </row>
    <row r="67" spans="1:6" ht="12" thickBot="1">
      <c r="A67" s="5" t="s">
        <v>184</v>
      </c>
      <c r="B67" s="28">
        <f>+B60+B65+B66</f>
        <v>55000</v>
      </c>
      <c r="C67" s="28">
        <f>+C60+C65+C66</f>
        <v>12664</v>
      </c>
      <c r="D67" s="28">
        <f>+D60+D65</f>
        <v>-408</v>
      </c>
      <c r="E67" s="28">
        <f>+E60+E66</f>
        <v>43575</v>
      </c>
      <c r="F67" s="28">
        <f>SUM(B67:E67)</f>
        <v>110831</v>
      </c>
    </row>
    <row r="68" spans="1:6" ht="11.25">
      <c r="A68" s="5"/>
      <c r="B68" s="21"/>
      <c r="C68" s="21"/>
      <c r="D68" s="21"/>
      <c r="E68" s="21"/>
      <c r="F68" s="21"/>
    </row>
  </sheetData>
  <mergeCells count="3">
    <mergeCell ref="A1:F1"/>
    <mergeCell ref="A3:F3"/>
    <mergeCell ref="A4:F4"/>
  </mergeCells>
  <printOptions/>
  <pageMargins left="0.75" right="0.75" top="0.75" bottom="1" header="0.5" footer="0.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A44">
      <selection activeCell="E66" sqref="E66"/>
    </sheetView>
  </sheetViews>
  <sheetFormatPr defaultColWidth="9.33203125" defaultRowHeight="11.25"/>
  <cols>
    <col min="1" max="1" width="2.83203125" style="0" customWidth="1"/>
    <col min="2" max="2" width="51.83203125" style="0" customWidth="1"/>
    <col min="3" max="3" width="17.83203125" style="0" customWidth="1"/>
    <col min="4" max="4" width="7.83203125" style="0" customWidth="1"/>
    <col min="5" max="5" width="17.83203125" style="0" customWidth="1"/>
  </cols>
  <sheetData>
    <row r="1" spans="1:5" ht="11.25">
      <c r="A1" s="36" t="s">
        <v>0</v>
      </c>
      <c r="B1" s="36"/>
      <c r="C1" s="36"/>
      <c r="D1" s="36"/>
      <c r="E1" s="36"/>
    </row>
    <row r="3" spans="1:5" ht="11.25">
      <c r="A3" s="36" t="s">
        <v>91</v>
      </c>
      <c r="B3" s="36"/>
      <c r="C3" s="36"/>
      <c r="D3" s="36"/>
      <c r="E3" s="36"/>
    </row>
    <row r="4" spans="1:5" ht="11.25">
      <c r="A4" s="36" t="s">
        <v>175</v>
      </c>
      <c r="B4" s="36"/>
      <c r="C4" s="36"/>
      <c r="D4" s="36"/>
      <c r="E4" s="36"/>
    </row>
    <row r="6" spans="3:5" ht="11.25">
      <c r="C6" s="3" t="s">
        <v>2</v>
      </c>
      <c r="E6" s="3" t="s">
        <v>3</v>
      </c>
    </row>
    <row r="7" spans="3:5" ht="11.25">
      <c r="C7" s="3" t="s">
        <v>4</v>
      </c>
      <c r="E7" s="3" t="s">
        <v>5</v>
      </c>
    </row>
    <row r="8" spans="3:5" ht="11.25">
      <c r="C8" s="3" t="s">
        <v>6</v>
      </c>
      <c r="E8" s="3" t="s">
        <v>6</v>
      </c>
    </row>
    <row r="9" spans="2:5" ht="11.25">
      <c r="B9" s="5"/>
      <c r="C9" s="3" t="s">
        <v>174</v>
      </c>
      <c r="E9" s="3" t="s">
        <v>176</v>
      </c>
    </row>
    <row r="10" spans="3:5" ht="11.25">
      <c r="C10" s="3" t="s">
        <v>26</v>
      </c>
      <c r="E10" s="3" t="s">
        <v>26</v>
      </c>
    </row>
    <row r="13" ht="11.25">
      <c r="A13" s="5" t="s">
        <v>120</v>
      </c>
    </row>
    <row r="14" spans="2:5" ht="11.25">
      <c r="B14" t="s">
        <v>66</v>
      </c>
      <c r="C14" s="16">
        <v>1297</v>
      </c>
      <c r="E14" s="16">
        <v>3252</v>
      </c>
    </row>
    <row r="15" spans="2:5" ht="11.25">
      <c r="B15" t="s">
        <v>67</v>
      </c>
      <c r="C15" s="16"/>
      <c r="E15" s="16"/>
    </row>
    <row r="16" spans="2:5" ht="11.25">
      <c r="B16" t="s">
        <v>145</v>
      </c>
      <c r="C16" s="16">
        <v>-6</v>
      </c>
      <c r="E16" s="16">
        <v>193</v>
      </c>
    </row>
    <row r="17" spans="2:5" ht="11.25">
      <c r="B17" t="s">
        <v>73</v>
      </c>
      <c r="C17" s="22" t="s">
        <v>10</v>
      </c>
      <c r="E17" s="16"/>
    </row>
    <row r="18" spans="2:5" ht="11.25">
      <c r="B18" t="s">
        <v>70</v>
      </c>
      <c r="C18" s="16">
        <v>1091</v>
      </c>
      <c r="E18" s="16">
        <v>688</v>
      </c>
    </row>
    <row r="19" spans="2:5" ht="11.25">
      <c r="B19" t="s">
        <v>72</v>
      </c>
      <c r="C19" s="16">
        <v>371</v>
      </c>
      <c r="E19" s="16">
        <v>273</v>
      </c>
    </row>
    <row r="20" spans="2:5" ht="11.25">
      <c r="B20" t="s">
        <v>71</v>
      </c>
      <c r="C20" s="16">
        <v>288</v>
      </c>
      <c r="E20" s="16">
        <v>104</v>
      </c>
    </row>
    <row r="21" spans="2:5" ht="11.25">
      <c r="B21" t="s">
        <v>69</v>
      </c>
      <c r="C21" s="16">
        <v>-33</v>
      </c>
      <c r="E21" s="16">
        <v>-172</v>
      </c>
    </row>
    <row r="22" spans="2:5" ht="11.25">
      <c r="B22" t="s">
        <v>155</v>
      </c>
      <c r="C22" s="16">
        <v>-946</v>
      </c>
      <c r="E22" s="16">
        <v>-737</v>
      </c>
    </row>
    <row r="23" spans="2:5" ht="11.25">
      <c r="B23" t="s">
        <v>68</v>
      </c>
      <c r="C23" s="16">
        <v>-9514</v>
      </c>
      <c r="E23" s="16">
        <v>-9617</v>
      </c>
    </row>
    <row r="24" spans="2:5" ht="11.25">
      <c r="B24" t="s">
        <v>147</v>
      </c>
      <c r="C24" s="22" t="s">
        <v>10</v>
      </c>
      <c r="E24" s="16"/>
    </row>
    <row r="25" spans="2:5" ht="11.25">
      <c r="B25" t="s">
        <v>148</v>
      </c>
      <c r="C25" s="22" t="s">
        <v>10</v>
      </c>
      <c r="E25" s="16"/>
    </row>
    <row r="26" spans="2:5" ht="11.25">
      <c r="B26" t="s">
        <v>72</v>
      </c>
      <c r="C26" s="16">
        <v>-864</v>
      </c>
      <c r="E26" s="16">
        <v>-1096</v>
      </c>
    </row>
    <row r="27" spans="2:5" ht="11.25">
      <c r="B27" t="s">
        <v>71</v>
      </c>
      <c r="C27" s="16">
        <v>-261</v>
      </c>
      <c r="E27" s="16">
        <v>-400</v>
      </c>
    </row>
    <row r="28" spans="2:5" ht="11.25">
      <c r="B28" t="s">
        <v>80</v>
      </c>
      <c r="C28" s="17">
        <v>-111</v>
      </c>
      <c r="E28" s="17">
        <v>-141</v>
      </c>
    </row>
    <row r="29" spans="2:5" ht="11.25">
      <c r="B29" t="s">
        <v>177</v>
      </c>
      <c r="C29" s="22">
        <f>SUM(C14:C28)</f>
        <v>-8688</v>
      </c>
      <c r="E29" s="22">
        <f>SUM(E14:E28)</f>
        <v>-7653</v>
      </c>
    </row>
    <row r="30" spans="2:5" ht="11.25">
      <c r="B30" t="s">
        <v>74</v>
      </c>
      <c r="C30" s="16">
        <v>55948</v>
      </c>
      <c r="E30" s="16">
        <v>68489</v>
      </c>
    </row>
    <row r="31" spans="2:5" ht="11.25">
      <c r="B31" t="s">
        <v>75</v>
      </c>
      <c r="C31" s="16">
        <v>4813</v>
      </c>
      <c r="E31" s="16">
        <v>771</v>
      </c>
    </row>
    <row r="32" spans="2:5" ht="11.25">
      <c r="B32" t="s">
        <v>185</v>
      </c>
      <c r="C32" s="16">
        <v>15613</v>
      </c>
      <c r="E32" s="16">
        <v>11323</v>
      </c>
    </row>
    <row r="33" spans="2:5" ht="11.25">
      <c r="B33" t="s">
        <v>178</v>
      </c>
      <c r="C33" s="16">
        <v>67</v>
      </c>
      <c r="E33" s="16">
        <v>74</v>
      </c>
    </row>
    <row r="34" spans="2:5" ht="11.25">
      <c r="B34" t="s">
        <v>158</v>
      </c>
      <c r="C34" s="16">
        <v>-64</v>
      </c>
      <c r="E34" s="16">
        <v>-483</v>
      </c>
    </row>
    <row r="35" spans="2:5" ht="11.25">
      <c r="B35" t="s">
        <v>159</v>
      </c>
      <c r="C35" s="16">
        <v>-102</v>
      </c>
      <c r="E35" s="16">
        <v>56</v>
      </c>
    </row>
    <row r="36" spans="2:5" ht="11.25">
      <c r="B36" t="s">
        <v>76</v>
      </c>
      <c r="C36" s="16">
        <v>-67505</v>
      </c>
      <c r="E36" s="16">
        <v>-59917</v>
      </c>
    </row>
    <row r="37" spans="2:5" ht="11.25">
      <c r="B37" t="s">
        <v>77</v>
      </c>
      <c r="C37" s="16">
        <v>-6060</v>
      </c>
      <c r="E37" s="16">
        <v>0</v>
      </c>
    </row>
    <row r="38" spans="2:5" ht="11.25">
      <c r="B38" t="s">
        <v>155</v>
      </c>
      <c r="C38" s="16">
        <v>946</v>
      </c>
      <c r="E38" s="16">
        <v>737</v>
      </c>
    </row>
    <row r="39" spans="2:5" ht="11.25">
      <c r="B39" t="s">
        <v>68</v>
      </c>
      <c r="C39" s="16">
        <v>9514</v>
      </c>
      <c r="E39" s="16">
        <v>9617</v>
      </c>
    </row>
    <row r="40" spans="2:5" ht="11.25">
      <c r="B40" t="s">
        <v>78</v>
      </c>
      <c r="C40" s="16">
        <v>5382</v>
      </c>
      <c r="E40" s="16">
        <v>1333</v>
      </c>
    </row>
    <row r="41" spans="2:5" ht="11.25">
      <c r="B41" t="s">
        <v>154</v>
      </c>
      <c r="C41" s="16">
        <v>12478</v>
      </c>
      <c r="E41" s="16">
        <v>9945</v>
      </c>
    </row>
    <row r="42" spans="2:5" ht="11.25">
      <c r="B42" t="s">
        <v>186</v>
      </c>
      <c r="C42" s="17">
        <v>-8934</v>
      </c>
      <c r="E42" s="17">
        <v>-11030</v>
      </c>
    </row>
    <row r="43" spans="2:5" ht="11.25">
      <c r="B43" t="s">
        <v>149</v>
      </c>
      <c r="C43" s="16">
        <f>SUM(C29:C42)</f>
        <v>13408</v>
      </c>
      <c r="E43" s="16">
        <f>SUM(E29:E42)</f>
        <v>23262</v>
      </c>
    </row>
    <row r="44" spans="2:5" ht="11.25">
      <c r="B44" t="s">
        <v>79</v>
      </c>
      <c r="C44" s="16">
        <v>-471</v>
      </c>
      <c r="E44" s="16">
        <v>-971</v>
      </c>
    </row>
    <row r="45" spans="2:5" ht="11.25">
      <c r="B45" t="s">
        <v>86</v>
      </c>
      <c r="C45" s="16">
        <v>-256</v>
      </c>
      <c r="E45" s="16">
        <v>-3968</v>
      </c>
    </row>
    <row r="46" spans="2:5" ht="11.25">
      <c r="B46" s="5" t="s">
        <v>150</v>
      </c>
      <c r="C46" s="23">
        <f>SUM(C43:C45)</f>
        <v>12681</v>
      </c>
      <c r="E46" s="23">
        <f>SUM(E43:E45)</f>
        <v>18323</v>
      </c>
    </row>
    <row r="47" spans="3:5" ht="11.25">
      <c r="C47" s="22" t="s">
        <v>10</v>
      </c>
      <c r="E47" s="16"/>
    </row>
    <row r="48" spans="1:5" ht="11.25">
      <c r="A48" s="5" t="s">
        <v>121</v>
      </c>
      <c r="C48" s="22" t="s">
        <v>10</v>
      </c>
      <c r="E48" s="16"/>
    </row>
    <row r="49" spans="2:5" ht="11.25">
      <c r="B49" t="s">
        <v>179</v>
      </c>
      <c r="C49" s="16">
        <v>-758</v>
      </c>
      <c r="E49" s="16">
        <v>59</v>
      </c>
    </row>
    <row r="50" spans="2:5" ht="11.25">
      <c r="B50" s="5" t="s">
        <v>122</v>
      </c>
      <c r="C50" s="23">
        <f>SUM(C49:C49)</f>
        <v>-758</v>
      </c>
      <c r="E50" s="23">
        <f>SUM(E49:E49)</f>
        <v>59</v>
      </c>
    </row>
    <row r="51" spans="3:5" ht="11.25">
      <c r="C51" s="22" t="s">
        <v>10</v>
      </c>
      <c r="E51" s="16"/>
    </row>
    <row r="52" spans="3:5" ht="11.25">
      <c r="C52" s="22" t="s">
        <v>10</v>
      </c>
      <c r="E52" s="16"/>
    </row>
    <row r="53" spans="2:5" ht="11.25">
      <c r="B53" s="5" t="s">
        <v>151</v>
      </c>
      <c r="C53" s="19">
        <f>+C50+C46</f>
        <v>11923</v>
      </c>
      <c r="E53" s="16">
        <v>18382</v>
      </c>
    </row>
    <row r="54" spans="2:5" ht="11.25">
      <c r="B54" s="5" t="s">
        <v>152</v>
      </c>
      <c r="C54" s="16">
        <v>901263</v>
      </c>
      <c r="E54" s="16">
        <v>809442</v>
      </c>
    </row>
    <row r="55" spans="2:5" ht="12" thickBot="1">
      <c r="B55" s="5" t="s">
        <v>153</v>
      </c>
      <c r="C55" s="33">
        <f>SUM(C53:C54)</f>
        <v>913186</v>
      </c>
      <c r="E55" s="33">
        <f>SUM(E53:E54)</f>
        <v>827824</v>
      </c>
    </row>
    <row r="56" spans="3:5" ht="12" thickTop="1">
      <c r="C56" s="22" t="s">
        <v>10</v>
      </c>
      <c r="E56" s="16"/>
    </row>
    <row r="57" spans="3:5" ht="11.25">
      <c r="C57" s="22" t="s">
        <v>10</v>
      </c>
      <c r="E57" s="16"/>
    </row>
    <row r="58" spans="1:5" ht="11.25">
      <c r="A58" s="5" t="s">
        <v>123</v>
      </c>
      <c r="C58" s="22"/>
      <c r="E58" s="16"/>
    </row>
    <row r="59" spans="2:5" ht="11.25">
      <c r="B59" t="s">
        <v>11</v>
      </c>
      <c r="C59" s="16">
        <v>2071</v>
      </c>
      <c r="E59" s="16">
        <v>-5449</v>
      </c>
    </row>
    <row r="60" spans="2:5" ht="11.25">
      <c r="B60" t="s">
        <v>124</v>
      </c>
      <c r="C60" s="22" t="s">
        <v>10</v>
      </c>
      <c r="E60" s="16"/>
    </row>
    <row r="61" spans="2:5" ht="11.25">
      <c r="B61" t="s">
        <v>85</v>
      </c>
      <c r="C61" s="16">
        <v>911115</v>
      </c>
      <c r="E61" s="16">
        <v>833273</v>
      </c>
    </row>
    <row r="62" spans="3:5" ht="12" thickBot="1">
      <c r="C62" s="33">
        <f>SUM(C59:C61)</f>
        <v>913186</v>
      </c>
      <c r="E62" s="33">
        <f>SUM(E59:E61)</f>
        <v>827824</v>
      </c>
    </row>
    <row r="63" ht="12" thickTop="1">
      <c r="E63" s="16"/>
    </row>
    <row r="64" ht="11.25">
      <c r="E64" s="16"/>
    </row>
    <row r="65" ht="11.25">
      <c r="E65" s="16"/>
    </row>
    <row r="66" spans="3:5" ht="11.25">
      <c r="C66" s="19"/>
      <c r="E66" s="16"/>
    </row>
    <row r="67" ht="11.25">
      <c r="E67" s="16"/>
    </row>
    <row r="68" ht="11.25">
      <c r="E68" s="16"/>
    </row>
    <row r="69" ht="11.25">
      <c r="E69" s="16"/>
    </row>
    <row r="70" ht="11.25">
      <c r="E70" s="16"/>
    </row>
    <row r="71" ht="11.25">
      <c r="E71" s="16"/>
    </row>
    <row r="72" ht="11.25">
      <c r="E72" s="16"/>
    </row>
    <row r="73" ht="11.25">
      <c r="E73" s="16"/>
    </row>
  </sheetData>
  <mergeCells count="3">
    <mergeCell ref="A1:E1"/>
    <mergeCell ref="A3:E3"/>
    <mergeCell ref="A4:E4"/>
  </mergeCells>
  <printOptions/>
  <pageMargins left="0.75" right="0.75" top="0.5" bottom="0.25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25">
      <selection activeCell="F41" sqref="F41"/>
    </sheetView>
  </sheetViews>
  <sheetFormatPr defaultColWidth="9.33203125" defaultRowHeight="11.25"/>
  <cols>
    <col min="1" max="1" width="6.66015625" style="0" customWidth="1"/>
    <col min="2" max="2" width="41.66015625" style="0" customWidth="1"/>
    <col min="3" max="3" width="18.33203125" style="0" customWidth="1"/>
    <col min="4" max="4" width="19.5" style="0" customWidth="1"/>
    <col min="5" max="5" width="18.33203125" style="0" customWidth="1"/>
    <col min="6" max="6" width="21.83203125" style="0" customWidth="1"/>
  </cols>
  <sheetData>
    <row r="1" spans="1:2" ht="12.75">
      <c r="A1" s="29" t="s">
        <v>125</v>
      </c>
      <c r="B1" s="29"/>
    </row>
    <row r="3" spans="1:6" ht="12.75">
      <c r="A3" s="35" t="s">
        <v>0</v>
      </c>
      <c r="B3" s="35"/>
      <c r="C3" s="35"/>
      <c r="D3" s="35"/>
      <c r="E3" s="35"/>
      <c r="F3" s="35"/>
    </row>
    <row r="4" spans="1:6" ht="12.75">
      <c r="A4" s="2"/>
      <c r="B4" s="2"/>
      <c r="C4" s="2"/>
      <c r="D4" s="2"/>
      <c r="E4" s="2"/>
      <c r="F4" s="2"/>
    </row>
    <row r="5" spans="1:6" ht="12.75">
      <c r="A5" s="35" t="s">
        <v>126</v>
      </c>
      <c r="B5" s="35"/>
      <c r="C5" s="35"/>
      <c r="D5" s="35"/>
      <c r="E5" s="35"/>
      <c r="F5" s="35"/>
    </row>
    <row r="6" spans="1:6" ht="12.75">
      <c r="A6" s="35" t="s">
        <v>175</v>
      </c>
      <c r="B6" s="35"/>
      <c r="C6" s="35"/>
      <c r="D6" s="35"/>
      <c r="E6" s="35"/>
      <c r="F6" s="35"/>
    </row>
    <row r="7" spans="1:6" ht="12.75">
      <c r="A7" s="1"/>
      <c r="B7" s="1"/>
      <c r="C7" s="1"/>
      <c r="D7" s="1"/>
      <c r="E7" s="1"/>
      <c r="F7" s="1"/>
    </row>
    <row r="8" spans="1:6" ht="12.75">
      <c r="A8" s="2"/>
      <c r="B8" s="2"/>
      <c r="C8" s="36" t="s">
        <v>180</v>
      </c>
      <c r="D8" s="36"/>
      <c r="E8" s="36" t="s">
        <v>1</v>
      </c>
      <c r="F8" s="36"/>
    </row>
    <row r="9" spans="1:6" ht="12.75">
      <c r="A9" s="2"/>
      <c r="B9" s="2"/>
      <c r="C9" s="3" t="s">
        <v>2</v>
      </c>
      <c r="D9" s="3" t="s">
        <v>3</v>
      </c>
      <c r="E9" s="3" t="s">
        <v>2</v>
      </c>
      <c r="F9" s="3" t="s">
        <v>3</v>
      </c>
    </row>
    <row r="10" spans="1:6" ht="12.75">
      <c r="A10" s="2"/>
      <c r="B10" s="2"/>
      <c r="C10" s="3" t="s">
        <v>4</v>
      </c>
      <c r="D10" s="3" t="s">
        <v>5</v>
      </c>
      <c r="E10" s="3" t="s">
        <v>4</v>
      </c>
      <c r="F10" s="3" t="s">
        <v>5</v>
      </c>
    </row>
    <row r="11" spans="1:6" ht="12.75">
      <c r="A11" s="2"/>
      <c r="B11" s="2"/>
      <c r="C11" s="3" t="s">
        <v>6</v>
      </c>
      <c r="D11" s="3" t="s">
        <v>6</v>
      </c>
      <c r="E11" s="3" t="s">
        <v>7</v>
      </c>
      <c r="F11" s="3" t="s">
        <v>8</v>
      </c>
    </row>
    <row r="12" spans="1:6" ht="12.75">
      <c r="A12" s="2"/>
      <c r="B12" s="2"/>
      <c r="C12" s="3" t="s">
        <v>174</v>
      </c>
      <c r="D12" s="3" t="s">
        <v>176</v>
      </c>
      <c r="E12" s="3" t="s">
        <v>174</v>
      </c>
      <c r="F12" s="3" t="s">
        <v>176</v>
      </c>
    </row>
    <row r="13" spans="1:6" ht="12.75">
      <c r="A13" s="2"/>
      <c r="B13" s="2"/>
      <c r="C13" s="3" t="s">
        <v>26</v>
      </c>
      <c r="D13" s="3" t="s">
        <v>26</v>
      </c>
      <c r="E13" s="3" t="s">
        <v>26</v>
      </c>
      <c r="F13" s="3" t="s">
        <v>26</v>
      </c>
    </row>
    <row r="14" spans="1:6" ht="12.75">
      <c r="A14" s="2"/>
      <c r="B14" s="2"/>
      <c r="C14" s="2"/>
      <c r="D14" s="3"/>
      <c r="E14" s="3"/>
      <c r="F14" s="3"/>
    </row>
    <row r="15" spans="1:6" ht="12.75">
      <c r="A15" s="2"/>
      <c r="B15" s="2"/>
      <c r="C15" s="2"/>
      <c r="D15" s="2"/>
      <c r="E15" s="2"/>
      <c r="F15" s="2"/>
    </row>
    <row r="16" spans="1:6" ht="12.75">
      <c r="A16" s="30">
        <v>1</v>
      </c>
      <c r="B16" s="2" t="s">
        <v>54</v>
      </c>
      <c r="C16" s="18">
        <f>+'PL-KLSE'!B14</f>
        <v>25565</v>
      </c>
      <c r="D16" s="18">
        <f>+'PL-KLSE'!C14</f>
        <v>23211</v>
      </c>
      <c r="E16" s="18">
        <f>+'PL-KLSE'!D14</f>
        <v>77611</v>
      </c>
      <c r="F16" s="18">
        <f>+'PL-KLSE'!E14</f>
        <v>63753</v>
      </c>
    </row>
    <row r="17" spans="1:6" ht="12.75">
      <c r="A17" s="30"/>
      <c r="B17" s="2"/>
      <c r="C17" s="18"/>
      <c r="D17" s="18"/>
      <c r="E17" s="18"/>
      <c r="F17" s="18"/>
    </row>
    <row r="18" spans="1:6" ht="12.75">
      <c r="A18" s="2"/>
      <c r="B18" s="2"/>
      <c r="C18" s="12"/>
      <c r="D18" s="12"/>
      <c r="E18" s="12"/>
      <c r="F18" s="12"/>
    </row>
    <row r="19" spans="1:6" ht="12.75">
      <c r="A19" s="30">
        <v>2</v>
      </c>
      <c r="B19" s="2" t="s">
        <v>127</v>
      </c>
      <c r="C19" s="12">
        <f>+'PL-KLSE'!B37</f>
        <v>1297</v>
      </c>
      <c r="D19" s="12">
        <f>+'PL-KLSE'!C37</f>
        <v>3252</v>
      </c>
      <c r="E19" s="12">
        <f>+'PL-KLSE'!D37</f>
        <v>10873</v>
      </c>
      <c r="F19" s="12">
        <f>+'PL-KLSE'!E37</f>
        <v>9341</v>
      </c>
    </row>
    <row r="20" spans="1:6" ht="12.75">
      <c r="A20" s="30"/>
      <c r="B20" s="2"/>
      <c r="C20" s="12"/>
      <c r="D20" s="12"/>
      <c r="E20" s="12"/>
      <c r="F20" s="12"/>
    </row>
    <row r="21" spans="1:6" ht="12.75">
      <c r="A21" s="2" t="s">
        <v>10</v>
      </c>
      <c r="B21" s="2" t="s">
        <v>10</v>
      </c>
      <c r="C21" s="12"/>
      <c r="D21" s="12"/>
      <c r="E21" s="12"/>
      <c r="F21" s="12"/>
    </row>
    <row r="22" spans="1:2" ht="12.75">
      <c r="A22" s="30">
        <v>3</v>
      </c>
      <c r="B22" s="2" t="s">
        <v>128</v>
      </c>
    </row>
    <row r="23" spans="1:6" ht="12.75">
      <c r="A23" s="30"/>
      <c r="B23" s="2" t="s">
        <v>129</v>
      </c>
      <c r="C23" s="12">
        <f>+'PL-KLSE'!B48</f>
        <v>992</v>
      </c>
      <c r="D23" s="12">
        <f>+'PL-KLSE'!C48</f>
        <v>4283</v>
      </c>
      <c r="E23" s="12">
        <f>+'PL-KLSE'!D48</f>
        <v>8077</v>
      </c>
      <c r="F23" s="12">
        <f>+'PL-KLSE'!E48</f>
        <v>7845</v>
      </c>
    </row>
    <row r="24" spans="1:6" ht="12.75">
      <c r="A24" s="30"/>
      <c r="B24" s="2"/>
      <c r="C24" s="12"/>
      <c r="D24" s="12"/>
      <c r="E24" s="12"/>
      <c r="F24" s="12"/>
    </row>
    <row r="25" spans="1:6" ht="12.75">
      <c r="A25" s="2" t="s">
        <v>10</v>
      </c>
      <c r="B25" s="2" t="s">
        <v>10</v>
      </c>
      <c r="C25" s="2"/>
      <c r="D25" s="2"/>
      <c r="E25" s="2"/>
      <c r="F25" s="2"/>
    </row>
    <row r="26" spans="1:6" ht="12.75">
      <c r="A26" s="30">
        <v>4</v>
      </c>
      <c r="B26" s="2" t="s">
        <v>130</v>
      </c>
      <c r="C26" s="18">
        <f>+'PL-KLSE'!B57</f>
        <v>992</v>
      </c>
      <c r="D26" s="18">
        <f>+'PL-KLSE'!C57</f>
        <v>4283</v>
      </c>
      <c r="E26" s="18">
        <f>+'PL-KLSE'!D57</f>
        <v>8077</v>
      </c>
      <c r="F26" s="18">
        <f>+'PL-KLSE'!E57</f>
        <v>7845</v>
      </c>
    </row>
    <row r="27" spans="1:6" ht="12.75">
      <c r="A27" s="30"/>
      <c r="B27" s="2"/>
      <c r="C27" s="18"/>
      <c r="D27" s="18"/>
      <c r="E27" s="18"/>
      <c r="F27" s="18"/>
    </row>
    <row r="28" spans="1:6" ht="12.75">
      <c r="A28" s="2"/>
      <c r="B28" s="2"/>
      <c r="C28" s="12"/>
      <c r="D28" s="12"/>
      <c r="E28" s="12"/>
      <c r="F28" s="12"/>
    </row>
    <row r="29" spans="1:6" ht="12.75">
      <c r="A29" s="30">
        <v>5</v>
      </c>
      <c r="B29" s="2" t="s">
        <v>131</v>
      </c>
      <c r="C29" s="9">
        <f>+'PL-KLSE'!B63</f>
        <v>1.013952062145449</v>
      </c>
      <c r="D29" s="9">
        <f>+'PL-KLSE'!C63</f>
        <v>5.531304886868478</v>
      </c>
      <c r="E29" s="9">
        <f>+'PL-KLSE'!D63</f>
        <v>8.255736699545151</v>
      </c>
      <c r="F29" s="9">
        <f>+'PL-KLSE'!E63</f>
        <v>10.131470193201778</v>
      </c>
    </row>
    <row r="30" spans="1:6" ht="12.75">
      <c r="A30" s="30"/>
      <c r="B30" s="2"/>
      <c r="C30" s="9"/>
      <c r="D30" s="9"/>
      <c r="E30" s="9"/>
      <c r="F30" s="9"/>
    </row>
    <row r="31" spans="1:6" ht="12.75">
      <c r="A31" s="2" t="s">
        <v>10</v>
      </c>
      <c r="B31" s="2" t="s">
        <v>10</v>
      </c>
      <c r="C31" s="12"/>
      <c r="D31" s="12"/>
      <c r="E31" s="10"/>
      <c r="F31" s="10"/>
    </row>
    <row r="32" spans="1:6" ht="12.75">
      <c r="A32" s="30">
        <v>6</v>
      </c>
      <c r="B32" s="2" t="s">
        <v>132</v>
      </c>
      <c r="C32" s="27">
        <v>0</v>
      </c>
      <c r="D32" s="27">
        <v>0</v>
      </c>
      <c r="E32" s="27">
        <v>0</v>
      </c>
      <c r="F32" s="27">
        <v>0</v>
      </c>
    </row>
    <row r="33" spans="1:6" ht="12.75">
      <c r="A33" s="30"/>
      <c r="B33" s="2"/>
      <c r="C33" s="27"/>
      <c r="D33" s="27"/>
      <c r="E33" s="27"/>
      <c r="F33" s="27"/>
    </row>
    <row r="34" spans="1:6" ht="12.75">
      <c r="A34" s="30"/>
      <c r="B34" s="2"/>
      <c r="C34" s="27"/>
      <c r="D34" s="27"/>
      <c r="E34" s="27"/>
      <c r="F34" s="27"/>
    </row>
    <row r="35" spans="1:6" ht="12.75">
      <c r="A35" s="2" t="s">
        <v>10</v>
      </c>
      <c r="B35" s="2" t="s">
        <v>10</v>
      </c>
      <c r="D35" s="3" t="s">
        <v>14</v>
      </c>
      <c r="F35" s="3" t="s">
        <v>14</v>
      </c>
    </row>
    <row r="36" spans="1:6" ht="12.75">
      <c r="A36" s="2" t="s">
        <v>10</v>
      </c>
      <c r="B36" s="2" t="s">
        <v>10</v>
      </c>
      <c r="D36" s="3" t="s">
        <v>16</v>
      </c>
      <c r="F36" s="3" t="s">
        <v>25</v>
      </c>
    </row>
    <row r="37" spans="1:6" ht="12.75">
      <c r="A37" s="2"/>
      <c r="B37" s="2"/>
      <c r="D37" s="3" t="s">
        <v>15</v>
      </c>
      <c r="F37" s="3" t="s">
        <v>13</v>
      </c>
    </row>
    <row r="38" spans="1:6" ht="12.75">
      <c r="A38" s="2"/>
      <c r="B38" s="2"/>
      <c r="D38" s="3" t="s">
        <v>174</v>
      </c>
      <c r="F38" s="3" t="s">
        <v>83</v>
      </c>
    </row>
    <row r="39" spans="1:6" ht="12.75">
      <c r="A39" s="2"/>
      <c r="B39" s="2"/>
      <c r="D39" s="3"/>
      <c r="F39" s="3"/>
    </row>
    <row r="40" spans="1:6" ht="12.75">
      <c r="A40" s="2"/>
      <c r="B40" s="2"/>
      <c r="D40" s="3"/>
      <c r="F40" s="3"/>
    </row>
    <row r="41" spans="1:6" ht="12.75">
      <c r="A41" s="30">
        <v>7</v>
      </c>
      <c r="B41" s="2" t="s">
        <v>109</v>
      </c>
      <c r="D41" s="27">
        <f>+'BS-consol'!D65</f>
        <v>1.4407272727272726</v>
      </c>
      <c r="F41" s="27">
        <f>+'BS-consol'!F65</f>
        <v>2.2782727272727272</v>
      </c>
    </row>
    <row r="42" spans="1:6" ht="12.75">
      <c r="A42" s="2" t="s">
        <v>10</v>
      </c>
      <c r="B42" s="2" t="s">
        <v>10</v>
      </c>
      <c r="C42" s="12"/>
      <c r="D42" s="12"/>
      <c r="E42" s="12"/>
      <c r="F42" s="12"/>
    </row>
    <row r="43" spans="1:6" ht="12.75">
      <c r="A43" s="2" t="s">
        <v>10</v>
      </c>
      <c r="B43" s="2"/>
      <c r="C43" s="12"/>
      <c r="D43" s="12"/>
      <c r="E43" s="12"/>
      <c r="F43" s="12"/>
    </row>
    <row r="44" spans="1:6" ht="12.75">
      <c r="A44" s="2" t="s">
        <v>10</v>
      </c>
      <c r="B44" s="2"/>
      <c r="C44" s="12"/>
      <c r="D44" s="12"/>
      <c r="E44" s="12"/>
      <c r="F44" s="12"/>
    </row>
    <row r="45" spans="1:6" ht="12.75">
      <c r="A45" s="2" t="s">
        <v>10</v>
      </c>
      <c r="B45" s="2"/>
      <c r="C45" s="12"/>
      <c r="D45" s="12"/>
      <c r="E45" s="12"/>
      <c r="F45" s="12"/>
    </row>
  </sheetData>
  <mergeCells count="5">
    <mergeCell ref="A3:F3"/>
    <mergeCell ref="A5:F5"/>
    <mergeCell ref="A6:F6"/>
    <mergeCell ref="C8:D8"/>
    <mergeCell ref="E8:F8"/>
  </mergeCells>
  <printOptions/>
  <pageMargins left="0.5" right="0.5" top="1" bottom="1" header="0.5" footer="0.5"/>
  <pageSetup fitToHeight="1" fitToWidth="1" horizontalDpi="300" verticalDpi="3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2">
      <selection activeCell="F15" sqref="F15"/>
    </sheetView>
  </sheetViews>
  <sheetFormatPr defaultColWidth="9.33203125" defaultRowHeight="11.25"/>
  <cols>
    <col min="1" max="1" width="6.66015625" style="0" customWidth="1"/>
    <col min="2" max="2" width="30" style="0" customWidth="1"/>
    <col min="3" max="3" width="18.33203125" style="0" customWidth="1"/>
    <col min="4" max="4" width="18.16015625" style="0" customWidth="1"/>
    <col min="5" max="6" width="18.33203125" style="0" customWidth="1"/>
  </cols>
  <sheetData>
    <row r="1" spans="1:2" ht="12.75">
      <c r="A1" s="29" t="s">
        <v>133</v>
      </c>
      <c r="B1" s="29"/>
    </row>
    <row r="3" spans="1:6" ht="12.75">
      <c r="A3" s="35" t="s">
        <v>0</v>
      </c>
      <c r="B3" s="35"/>
      <c r="C3" s="35"/>
      <c r="D3" s="35"/>
      <c r="E3" s="35"/>
      <c r="F3" s="35"/>
    </row>
    <row r="4" spans="1:6" ht="12.75">
      <c r="A4" s="2"/>
      <c r="B4" s="2"/>
      <c r="C4" s="2"/>
      <c r="D4" s="2"/>
      <c r="E4" s="2"/>
      <c r="F4" s="2"/>
    </row>
    <row r="5" spans="1:6" ht="12.75">
      <c r="A5" s="35" t="s">
        <v>182</v>
      </c>
      <c r="B5" s="35"/>
      <c r="C5" s="35"/>
      <c r="D5" s="35"/>
      <c r="E5" s="35"/>
      <c r="F5" s="35"/>
    </row>
    <row r="6" spans="1:6" ht="12.75">
      <c r="A6" s="1"/>
      <c r="B6" s="1"/>
      <c r="C6" s="1"/>
      <c r="D6" s="1"/>
      <c r="E6" s="1"/>
      <c r="F6" s="1"/>
    </row>
    <row r="7" spans="1:6" ht="12.75">
      <c r="A7" s="2"/>
      <c r="B7" s="2"/>
      <c r="C7" s="36" t="s">
        <v>180</v>
      </c>
      <c r="D7" s="36"/>
      <c r="E7" s="36" t="s">
        <v>1</v>
      </c>
      <c r="F7" s="36"/>
    </row>
    <row r="8" spans="1:6" ht="12.75">
      <c r="A8" s="2"/>
      <c r="B8" s="2"/>
      <c r="C8" s="3" t="s">
        <v>2</v>
      </c>
      <c r="D8" s="3" t="s">
        <v>3</v>
      </c>
      <c r="E8" s="3" t="s">
        <v>2</v>
      </c>
      <c r="F8" s="3" t="s">
        <v>3</v>
      </c>
    </row>
    <row r="9" spans="1:6" ht="12.75">
      <c r="A9" s="2"/>
      <c r="B9" s="2"/>
      <c r="C9" s="3" t="s">
        <v>4</v>
      </c>
      <c r="D9" s="3" t="s">
        <v>5</v>
      </c>
      <c r="E9" s="3" t="s">
        <v>4</v>
      </c>
      <c r="F9" s="3" t="s">
        <v>5</v>
      </c>
    </row>
    <row r="10" spans="1:6" ht="12.75">
      <c r="A10" s="2"/>
      <c r="B10" s="2"/>
      <c r="C10" s="3" t="s">
        <v>6</v>
      </c>
      <c r="D10" s="3" t="s">
        <v>6</v>
      </c>
      <c r="E10" s="3" t="s">
        <v>7</v>
      </c>
      <c r="F10" s="3" t="s">
        <v>8</v>
      </c>
    </row>
    <row r="11" spans="1:6" ht="12.75">
      <c r="A11" s="2"/>
      <c r="B11" s="2"/>
      <c r="C11" s="3" t="s">
        <v>174</v>
      </c>
      <c r="D11" s="3" t="s">
        <v>176</v>
      </c>
      <c r="E11" s="3" t="s">
        <v>174</v>
      </c>
      <c r="F11" s="3" t="s">
        <v>176</v>
      </c>
    </row>
    <row r="12" spans="1:6" ht="12.75">
      <c r="A12" s="2"/>
      <c r="B12" s="2"/>
      <c r="C12" s="3" t="s">
        <v>26</v>
      </c>
      <c r="D12" s="3" t="s">
        <v>26</v>
      </c>
      <c r="E12" s="3" t="s">
        <v>26</v>
      </c>
      <c r="F12" s="3" t="s">
        <v>26</v>
      </c>
    </row>
    <row r="13" spans="1:6" ht="12.75">
      <c r="A13" s="2"/>
      <c r="B13" s="2"/>
      <c r="C13" s="2"/>
      <c r="D13" s="3"/>
      <c r="E13" s="3"/>
      <c r="F13" s="3"/>
    </row>
    <row r="14" spans="1:6" ht="12.75">
      <c r="A14" s="2"/>
      <c r="B14" s="2"/>
      <c r="C14" s="2"/>
      <c r="D14" s="2"/>
      <c r="E14" s="2"/>
      <c r="F14" s="2"/>
    </row>
    <row r="15" spans="1:6" ht="12.75">
      <c r="A15" s="30">
        <v>1</v>
      </c>
      <c r="B15" s="2" t="s">
        <v>134</v>
      </c>
      <c r="C15" s="18">
        <f>+'PL-KLSE'!B31</f>
        <v>1291</v>
      </c>
      <c r="D15" s="18">
        <f>+'PL-KLSE'!C31</f>
        <v>3445</v>
      </c>
      <c r="E15" s="18">
        <f>+'PL-KLSE'!D31</f>
        <v>10797</v>
      </c>
      <c r="F15" s="18">
        <f>+'PL-KLSE'!E31</f>
        <v>10006</v>
      </c>
    </row>
    <row r="16" spans="1:6" ht="12.75">
      <c r="A16" s="30"/>
      <c r="B16" s="2"/>
      <c r="C16" s="18"/>
      <c r="D16" s="18"/>
      <c r="E16" s="18"/>
      <c r="F16" s="18"/>
    </row>
    <row r="17" spans="1:6" ht="12.75">
      <c r="A17" s="2"/>
      <c r="B17" s="2"/>
      <c r="C17" s="12"/>
      <c r="D17" s="12"/>
      <c r="E17" s="12"/>
      <c r="F17" s="12"/>
    </row>
    <row r="18" spans="1:6" ht="12.75">
      <c r="A18" s="30">
        <v>2</v>
      </c>
      <c r="B18" s="2" t="s">
        <v>135</v>
      </c>
      <c r="C18" s="12">
        <v>0</v>
      </c>
      <c r="D18" s="12">
        <v>0</v>
      </c>
      <c r="E18" s="12">
        <v>0</v>
      </c>
      <c r="F18" s="12">
        <v>0</v>
      </c>
    </row>
    <row r="19" spans="1:6" ht="12.75">
      <c r="A19" s="30"/>
      <c r="B19" s="2"/>
      <c r="C19" s="12"/>
      <c r="D19" s="12"/>
      <c r="E19" s="12"/>
      <c r="F19" s="12"/>
    </row>
    <row r="20" spans="1:6" ht="12.75">
      <c r="A20" s="2" t="s">
        <v>10</v>
      </c>
      <c r="B20" s="2" t="s">
        <v>10</v>
      </c>
      <c r="C20" s="12"/>
      <c r="D20" s="12"/>
      <c r="E20" s="12"/>
      <c r="F20" s="12"/>
    </row>
    <row r="21" spans="1:6" ht="12.75">
      <c r="A21" s="30">
        <v>3</v>
      </c>
      <c r="B21" s="2" t="s">
        <v>136</v>
      </c>
      <c r="C21" s="12">
        <v>0</v>
      </c>
      <c r="D21" s="12">
        <v>0</v>
      </c>
      <c r="E21" s="12">
        <v>0</v>
      </c>
      <c r="F21" s="12">
        <v>0</v>
      </c>
    </row>
  </sheetData>
  <mergeCells count="4">
    <mergeCell ref="A3:F3"/>
    <mergeCell ref="A5:F5"/>
    <mergeCell ref="C7:D7"/>
    <mergeCell ref="E7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Syarikat Takaful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Jabatan Akaun &amp; Pelaburan</dc:creator>
  <cp:keywords/>
  <dc:description/>
  <cp:lastModifiedBy>Wan Arman Wan Omar</cp:lastModifiedBy>
  <cp:lastPrinted>2004-05-27T01:21:45Z</cp:lastPrinted>
  <dcterms:created xsi:type="dcterms:W3CDTF">1999-10-11T07:35:13Z</dcterms:created>
  <dcterms:modified xsi:type="dcterms:W3CDTF">2004-05-27T01:23:17Z</dcterms:modified>
  <cp:category/>
  <cp:version/>
  <cp:contentType/>
  <cp:contentStatus/>
</cp:coreProperties>
</file>